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firstSheet="2" activeTab="2"/>
  </bookViews>
  <sheets>
    <sheet name="01.01.2012" sheetId="1" r:id="rId1"/>
    <sheet name="12.01.2012" sheetId="2" r:id="rId2"/>
    <sheet name="2013" sheetId="3" r:id="rId3"/>
  </sheets>
  <definedNames>
    <definedName name="_xlnm.Print_Area" localSheetId="0">'01.01.2012'!$A$1:$K$47</definedName>
    <definedName name="_xlnm.Print_Area" localSheetId="1">'12.01.2012'!$A$1:$K$48</definedName>
    <definedName name="_xlnm.Print_Area" localSheetId="2">'2013'!$A$1:$K$51</definedName>
  </definedNames>
  <calcPr fullCalcOnLoad="1"/>
</workbook>
</file>

<file path=xl/sharedStrings.xml><?xml version="1.0" encoding="utf-8"?>
<sst xmlns="http://schemas.openxmlformats.org/spreadsheetml/2006/main" count="336" uniqueCount="120">
  <si>
    <t>w złotych</t>
  </si>
  <si>
    <t>Lp.</t>
  </si>
  <si>
    <t>Dział</t>
  </si>
  <si>
    <t>Rozdz.</t>
  </si>
  <si>
    <t>Nazwa zadania inwestycyjnego</t>
  </si>
  <si>
    <t>Łączne koszty finansowe</t>
  </si>
  <si>
    <t>Jednostka organizacyjna realizująca program lub koordynująca wykonanie programu</t>
  </si>
  <si>
    <t>1.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</si>
  <si>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</si>
  <si>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</si>
  <si>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</si>
  <si>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</si>
  <si>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</si>
  <si>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</si>
  <si>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</si>
  <si>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</si>
  <si>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</si>
  <si>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</si>
  <si>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</si>
  <si>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</si>
  <si>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</si>
  <si>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</si>
  <si>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</si>
  <si>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</si>
  <si>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</si>
  <si>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2.</t>
  </si>
  <si>
    <t>3.</t>
  </si>
  <si>
    <t>5.</t>
  </si>
  <si>
    <t>7.</t>
  </si>
  <si>
    <t>§**</t>
  </si>
  <si>
    <t>* Wybrać odpowiednie oznaczenie źródła finansowania:</t>
  </si>
  <si>
    <t>Wykupy gruntów</t>
  </si>
  <si>
    <t>UWAGI</t>
  </si>
  <si>
    <t>suma rozdziału 40002</t>
  </si>
  <si>
    <t>suma rozdziału 70005</t>
  </si>
  <si>
    <t>suma rozdziału 80104</t>
  </si>
  <si>
    <t>suma rozdziału 90001</t>
  </si>
  <si>
    <t xml:space="preserve">Modernizacja i rozbudowa systemu sieci infrastruktury wodociągowo-kanalizacyjnej Gminy Milanówek (budowa kanalizacji sanitarnej)  </t>
  </si>
  <si>
    <t>okres realiizacji zadania</t>
  </si>
  <si>
    <t>Urząd Miasta - referat TOM</t>
  </si>
  <si>
    <t>Urząd Miasta - referat GiGP</t>
  </si>
  <si>
    <t>Budowa publicznego przedszkola integracyjnego w Milanówku</t>
  </si>
  <si>
    <t>2008-2021</t>
  </si>
  <si>
    <t>Przyspieszenie wzrostu konkurencyjności województwa mazowieckiego, przez budowanie społeczeństwa informacyjnego i gospodarki opartej na wiedzy poprzez stworzenie zintegrowanych baz wiedzy o Mazowszu</t>
  </si>
  <si>
    <t>Rozwój elektronicznej  administracji w samorządach województwa mazowieckiego wspomagającej niwelowanie dwudzielności potencjału województwa</t>
  </si>
  <si>
    <t>W 2009 roku została podpisana umowa z Województwem Mazowieckim  w sprawie partnerskiej współpracy przy realizacji projektu wpisanego do Indykatywnego Wykazu Projektów Kluczowych dla RPO Województwa Mazowieckiego 2007-2013</t>
  </si>
  <si>
    <t>suma rozdziału 15011</t>
  </si>
  <si>
    <t>suma rozdziału 75095</t>
  </si>
  <si>
    <t xml:space="preserve">Budowa przyłączy kanalizacyjnych  na odcinku pas drogowy - I studnia </t>
  </si>
  <si>
    <t>Zakup nieruchomości z przeznaczeniem na budowę IV etapu TBS</t>
  </si>
  <si>
    <t xml:space="preserve">Urząd Miasta - referat Infor </t>
  </si>
  <si>
    <t>2008-2014</t>
  </si>
  <si>
    <t>Urząd Miasta - JRP</t>
  </si>
  <si>
    <t>2010-2013</t>
  </si>
  <si>
    <t>18.</t>
  </si>
  <si>
    <t>Wniesienie udziałów do nowoutworzonej spółki komunalnej WOD-KAN</t>
  </si>
  <si>
    <t>2011-2012</t>
  </si>
  <si>
    <t>Urząd Miasta - EIK Wod-Kan</t>
  </si>
  <si>
    <t xml:space="preserve">Modernizacja i rozbudowa systemu infrastruktury wodociągowo-kanalizacyjnej Gminy Milanówek (modernizacjia SUW) </t>
  </si>
  <si>
    <t>suma rozdziału 90015</t>
  </si>
  <si>
    <t>Zakup pieca do budynku OPS</t>
  </si>
  <si>
    <t>OPS</t>
  </si>
  <si>
    <t>Wodociąg w ul. Lawendowej (droga gminna)</t>
  </si>
  <si>
    <t>Wykup wodociągu w ul. Brwinowskiej (droga gminna)</t>
  </si>
  <si>
    <t>Wykup wodociągu w ul. Miłej (droga gminna)</t>
  </si>
  <si>
    <t>Wykup wodociągu w ul. bocznej od Podwiejskiej (droga gminna)</t>
  </si>
  <si>
    <t>Wykup wodociągu w ul. Rososzańskiej (droga gminna)</t>
  </si>
  <si>
    <t>Wykup kanału sanitarnego w ul. Podwiejskiej  (droga gminna)</t>
  </si>
  <si>
    <t>Wykup kanału sanitarnego w ul. Książenickiej (droga gminna)</t>
  </si>
  <si>
    <t>Budowa oświetlenia w ulicach gminnych: Kasztanowa, Kolorowa, Obwodu AK Bażant, Stokrotki, Niezapominajki, boczna od Królewskiej, Park Lasockiego</t>
  </si>
  <si>
    <t>Planowane wydatki w roku budżetowym</t>
  </si>
  <si>
    <t>Nowe zadanie</t>
  </si>
  <si>
    <t>2010 - 2012</t>
  </si>
  <si>
    <t>2011-2013</t>
  </si>
  <si>
    <t>2012-2014</t>
  </si>
  <si>
    <t>Zadania majątkowe w 2012 r.</t>
  </si>
  <si>
    <t xml:space="preserve">tabela nr 3 </t>
  </si>
  <si>
    <t>do Uchwały Nr</t>
  </si>
  <si>
    <t>Rady Miasta Milanówka</t>
  </si>
  <si>
    <t>z dnia</t>
  </si>
  <si>
    <t>6050  6057  6059</t>
  </si>
  <si>
    <t>6057  6059</t>
  </si>
  <si>
    <t>załącznik nr 3</t>
  </si>
  <si>
    <t>Nazwa zadania majątkowego</t>
  </si>
  <si>
    <t>Szkoła Podst. Nr 2</t>
  </si>
  <si>
    <t>Przebudowa ulicy Zachodniej (Słowackiego – Wielki Kąt)</t>
  </si>
  <si>
    <t>Przebudowa ulicy Głowackiego (Marszałkowska – Skośna i Kościół – Urocza)</t>
  </si>
  <si>
    <t>Budowa sygnalizacji świetlnej na skrzyżowaniu  ulic Łączna i Nowowiejska</t>
  </si>
  <si>
    <t>2012-2013</t>
  </si>
  <si>
    <t>Przebudowa budynku dworcowego i adaptacja poczekalni na peronie PKP</t>
  </si>
  <si>
    <t>Modernizacja kuchni w Szkole Podstawowej Nr 2</t>
  </si>
  <si>
    <t>suma rozdziału 80101</t>
  </si>
  <si>
    <t xml:space="preserve">Budowa kanalizacji sanitarnej w ulicy Piotra Skargi (Brzozowa – Smoleńskiego) </t>
  </si>
  <si>
    <t>2012-2015</t>
  </si>
  <si>
    <t>eMilanówek, Systam publicznych punktów dostępu do internetu oraz zintegrowany system telefonii VoIP, w ramach budowy Miejskiej Sieci Informatycznej</t>
  </si>
  <si>
    <t>suma rozdziału 60016</t>
  </si>
  <si>
    <t>dotyczy pozycji 1 i 2 w załączniku 1.c wydatki majątkowe WPF</t>
  </si>
  <si>
    <t>Przebudowa ulicy Spółdzielczej</t>
  </si>
  <si>
    <t>Budowa kanalizacji sanitarnej w ulicy Brzozowej</t>
  </si>
  <si>
    <t>Budowa oświetlenia boiska na stadionie przy ulicy Turczynek</t>
  </si>
  <si>
    <t xml:space="preserve">Zadania majątkowe w 2013 r. </t>
  </si>
  <si>
    <t>Urząd Miasta - referat Ochrony Środowiska</t>
  </si>
  <si>
    <t>Budowa oświetlenia w ulicach gminnych Szczepkowskiego, Rolnej, Topolowej, Uroczej</t>
  </si>
  <si>
    <t>Zagospodarowanie  parku Lasockiego</t>
  </si>
  <si>
    <t xml:space="preserve"> dotyczy pozycji 5,6,7,8,9,10,11,12,13,14, 17,18 w załączniku 1.a wydatki majątkowe WPF</t>
  </si>
  <si>
    <t xml:space="preserve">Zagospodarowanie amfiteatru przy ulicy Fiderkiewicza </t>
  </si>
  <si>
    <t>projekt</t>
  </si>
  <si>
    <t>wraz z projektem placu zabaw</t>
  </si>
  <si>
    <t>2013-2015</t>
  </si>
  <si>
    <t xml:space="preserve">  6057  6059</t>
  </si>
  <si>
    <t>2011-2014</t>
  </si>
  <si>
    <t>suma rozdziału 60095</t>
  </si>
  <si>
    <t xml:space="preserve"> W 2009 roku została podpisana umowa z Województwem Mazowieckim  w sprawie partnerskiej współpracy przy realizacji projektu wpisanego do Indykatywnego Wykazu Projektów Kluczowych dla RPO Województwa Mazowieckiego 2007-2014</t>
  </si>
  <si>
    <t>suma rozdziału 92120</t>
  </si>
  <si>
    <t>2008-2020</t>
  </si>
  <si>
    <t>Budowa Centrum Sportu i Rekreacji Grudów - Etap III</t>
  </si>
  <si>
    <t>projekty</t>
  </si>
  <si>
    <t>Przeciwdziałanie wykluczeniu cyfrowemu mieszkańców Gminy Milanówek</t>
  </si>
  <si>
    <t xml:space="preserve"> dotyczy pozycji 3 i 4 w załączniku 1.a wydatki majątkowe WPF</t>
  </si>
  <si>
    <t>Rewitalizacja zabytkowej willi Waleria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</si>
</sst>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1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9" fontId="1" fillId="0" borderId="14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1" fontId="1" fillId="33" borderId="18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right" vertical="center" wrapText="1"/>
    </xf>
    <xf numFmtId="1" fontId="2" fillId="34" borderId="14" xfId="0" applyNumberFormat="1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9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vertical="center" wrapText="1"/>
    </xf>
    <xf numFmtId="1" fontId="9" fillId="33" borderId="14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right" vertical="center" wrapText="1"/>
    </xf>
    <xf numFmtId="1" fontId="1" fillId="34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4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3" fontId="1" fillId="37" borderId="14" xfId="0" applyNumberFormat="1" applyFont="1" applyFill="1" applyBorder="1" applyAlignment="1">
      <alignment horizontal="right" vertical="center"/>
    </xf>
    <xf numFmtId="49" fontId="1" fillId="33" borderId="16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7" borderId="0" xfId="0" applyFont="1" applyFill="1" applyAlignment="1">
      <alignment/>
    </xf>
    <xf numFmtId="3" fontId="1" fillId="37" borderId="14" xfId="0" applyNumberFormat="1" applyFont="1" applyFill="1" applyBorder="1" applyAlignment="1">
      <alignment vertical="center"/>
    </xf>
    <xf numFmtId="49" fontId="1" fillId="37" borderId="14" xfId="0" applyNumberFormat="1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vertical="center" wrapText="1"/>
    </xf>
    <xf numFmtId="0" fontId="1" fillId="37" borderId="13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vertical="center" wrapText="1"/>
    </xf>
    <xf numFmtId="49" fontId="1" fillId="37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" fontId="1" fillId="36" borderId="27" xfId="0" applyNumberFormat="1" applyFont="1" applyFill="1" applyBorder="1" applyAlignment="1">
      <alignment horizontal="center" vertical="center" wrapText="1"/>
    </xf>
    <xf numFmtId="1" fontId="1" fillId="36" borderId="28" xfId="0" applyNumberFormat="1" applyFont="1" applyFill="1" applyBorder="1" applyAlignment="1">
      <alignment horizontal="center" vertical="center" wrapText="1"/>
    </xf>
    <xf numFmtId="1" fontId="1" fillId="36" borderId="29" xfId="0" applyNumberFormat="1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49" fontId="1" fillId="36" borderId="30" xfId="0" applyNumberFormat="1" applyFont="1" applyFill="1" applyBorder="1" applyAlignment="1">
      <alignment horizontal="center" vertical="center"/>
    </xf>
    <xf numFmtId="49" fontId="1" fillId="36" borderId="31" xfId="0" applyNumberFormat="1" applyFont="1" applyFill="1" applyBorder="1" applyAlignment="1">
      <alignment horizontal="center" vertical="center"/>
    </xf>
    <xf numFmtId="49" fontId="1" fillId="36" borderId="32" xfId="0" applyNumberFormat="1" applyFont="1" applyFill="1" applyBorder="1" applyAlignment="1">
      <alignment horizontal="center" vertical="center"/>
    </xf>
    <xf numFmtId="2" fontId="1" fillId="36" borderId="27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vertical="center" wrapText="1"/>
    </xf>
    <xf numFmtId="2" fontId="0" fillId="0" borderId="29" xfId="0" applyNumberFormat="1" applyFont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1" fontId="1" fillId="36" borderId="21" xfId="0" applyNumberFormat="1" applyFont="1" applyFill="1" applyBorder="1" applyAlignment="1">
      <alignment horizontal="center" vertical="center" wrapText="1"/>
    </xf>
    <xf numFmtId="1" fontId="1" fillId="36" borderId="14" xfId="0" applyNumberFormat="1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vertical="center" wrapText="1"/>
    </xf>
    <xf numFmtId="49" fontId="1" fillId="36" borderId="22" xfId="0" applyNumberFormat="1" applyFont="1" applyFill="1" applyBorder="1" applyAlignment="1">
      <alignment horizontal="center" vertical="center"/>
    </xf>
    <xf numFmtId="49" fontId="1" fillId="36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89" zoomScaleNormal="54" zoomScaleSheetLayoutView="89" zoomScalePageLayoutView="0" workbookViewId="0" topLeftCell="A1">
      <selection activeCell="H18" sqref="H18"/>
    </sheetView>
  </sheetViews>
  <sheetFormatPr defaultColWidth="9.140625" defaultRowHeight="12.75"/>
  <cols>
    <col min="1" max="1" width="4.140625" style="10" customWidth="1"/>
    <col min="2" max="2" width="7.421875" style="10" customWidth="1"/>
    <col min="3" max="3" width="8.00390625" style="10" customWidth="1"/>
    <col min="4" max="4" width="7.140625" style="10" customWidth="1"/>
    <col min="5" max="5" width="59.7109375" style="10" customWidth="1"/>
    <col min="6" max="6" width="10.8515625" style="10" customWidth="1"/>
    <col min="7" max="7" width="13.00390625" style="10" customWidth="1"/>
    <col min="8" max="8" width="13.28125" style="10" customWidth="1"/>
    <col min="9" max="9" width="18.28125" style="55" customWidth="1"/>
    <col min="10" max="10" width="26.8515625" style="10" customWidth="1"/>
    <col min="11" max="16384" width="9.140625" style="10" customWidth="1"/>
  </cols>
  <sheetData>
    <row r="1" spans="1:21" ht="15">
      <c r="A1" s="7"/>
      <c r="B1" s="7"/>
      <c r="C1" s="7"/>
      <c r="D1" s="7"/>
      <c r="E1" s="7"/>
      <c r="F1" s="8"/>
      <c r="G1" s="7"/>
      <c r="H1" s="7"/>
      <c r="I1" s="5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10"/>
      <c r="B2" s="110"/>
      <c r="C2" s="110"/>
      <c r="D2" s="7"/>
      <c r="E2" s="7"/>
      <c r="F2" s="8"/>
      <c r="G2" s="7"/>
      <c r="H2" s="7"/>
      <c r="I2" s="54"/>
      <c r="J2" s="40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7"/>
      <c r="B3" s="111"/>
      <c r="C3" s="111"/>
      <c r="D3" s="111"/>
      <c r="E3" s="112" t="s">
        <v>76</v>
      </c>
      <c r="F3" s="112"/>
      <c r="G3" s="112"/>
      <c r="H3" s="112"/>
      <c r="J3" s="41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7"/>
      <c r="B4" s="7"/>
      <c r="C4" s="9"/>
      <c r="D4" s="7"/>
      <c r="E4" s="7"/>
      <c r="F4" s="8"/>
      <c r="G4" s="7"/>
      <c r="H4" s="7"/>
      <c r="I4" s="53"/>
      <c r="J4" s="39"/>
      <c r="K4" s="11"/>
      <c r="L4" s="11"/>
      <c r="M4" s="11"/>
      <c r="N4" s="11"/>
      <c r="O4" s="9"/>
      <c r="P4" s="9"/>
      <c r="Q4" s="9"/>
      <c r="R4" s="9"/>
      <c r="S4" s="9"/>
      <c r="T4" s="9"/>
      <c r="U4" s="9"/>
    </row>
    <row r="5" spans="1:21" ht="15">
      <c r="A5" s="7"/>
      <c r="B5" s="7"/>
      <c r="C5" s="7"/>
      <c r="D5" s="7"/>
      <c r="E5" s="7"/>
      <c r="F5" s="8"/>
      <c r="G5" s="7"/>
      <c r="H5" s="7"/>
      <c r="I5" s="53"/>
      <c r="J5" s="3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4.5" customHeight="1">
      <c r="A6" s="7"/>
      <c r="B6" s="7"/>
      <c r="C6" s="7"/>
      <c r="D6" s="7"/>
      <c r="E6" s="7"/>
      <c r="F6" s="8"/>
      <c r="G6" s="7"/>
      <c r="H6" s="7"/>
      <c r="I6" s="5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6" customFormat="1" ht="35.25" customHeight="1">
      <c r="A7" s="113" t="s">
        <v>75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1" ht="15.75" thickBot="1">
      <c r="A8" s="7"/>
      <c r="B8" s="7"/>
      <c r="C8" s="7"/>
      <c r="D8" s="7"/>
      <c r="E8" s="12"/>
      <c r="F8" s="13"/>
      <c r="G8" s="12"/>
      <c r="H8" s="12"/>
      <c r="I8" s="53" t="s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39.75" customHeight="1">
      <c r="A9" s="114" t="s">
        <v>1</v>
      </c>
      <c r="B9" s="117" t="s">
        <v>2</v>
      </c>
      <c r="C9" s="117" t="s">
        <v>3</v>
      </c>
      <c r="D9" s="117" t="s">
        <v>29</v>
      </c>
      <c r="E9" s="125" t="s">
        <v>4</v>
      </c>
      <c r="F9" s="122" t="s">
        <v>38</v>
      </c>
      <c r="G9" s="125" t="s">
        <v>5</v>
      </c>
      <c r="H9" s="131" t="s">
        <v>70</v>
      </c>
      <c r="I9" s="125" t="s">
        <v>6</v>
      </c>
      <c r="J9" s="128" t="s">
        <v>32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" customHeight="1">
      <c r="A10" s="115"/>
      <c r="B10" s="118"/>
      <c r="C10" s="118"/>
      <c r="D10" s="118"/>
      <c r="E10" s="126"/>
      <c r="F10" s="123"/>
      <c r="G10" s="126"/>
      <c r="H10" s="132"/>
      <c r="I10" s="126"/>
      <c r="J10" s="12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" customHeight="1">
      <c r="A11" s="115"/>
      <c r="B11" s="118"/>
      <c r="C11" s="118"/>
      <c r="D11" s="118"/>
      <c r="E11" s="126"/>
      <c r="F11" s="123"/>
      <c r="G11" s="126"/>
      <c r="H11" s="132"/>
      <c r="I11" s="126"/>
      <c r="J11" s="12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">
      <c r="A12" s="115"/>
      <c r="B12" s="118"/>
      <c r="C12" s="118"/>
      <c r="D12" s="118"/>
      <c r="E12" s="126"/>
      <c r="F12" s="123"/>
      <c r="G12" s="126"/>
      <c r="H12" s="132"/>
      <c r="I12" s="126"/>
      <c r="J12" s="12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33.75" customHeight="1" thickBot="1">
      <c r="A13" s="116"/>
      <c r="B13" s="119"/>
      <c r="C13" s="119"/>
      <c r="D13" s="119"/>
      <c r="E13" s="127"/>
      <c r="F13" s="124"/>
      <c r="G13" s="127"/>
      <c r="H13" s="133"/>
      <c r="I13" s="127"/>
      <c r="J13" s="13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 customHeigh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4">
        <v>6</v>
      </c>
      <c r="G14" s="43">
        <v>7</v>
      </c>
      <c r="H14" s="43">
        <v>8</v>
      </c>
      <c r="I14" s="43">
        <v>9</v>
      </c>
      <c r="J14" s="45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76.5" customHeight="1">
      <c r="A15" s="14" t="s">
        <v>7</v>
      </c>
      <c r="B15" s="15">
        <v>150</v>
      </c>
      <c r="C15" s="15">
        <v>15011</v>
      </c>
      <c r="D15" s="15">
        <v>6639</v>
      </c>
      <c r="E15" s="16" t="s">
        <v>43</v>
      </c>
      <c r="F15" s="17">
        <v>2012</v>
      </c>
      <c r="G15" s="18">
        <v>6166</v>
      </c>
      <c r="H15" s="18">
        <v>6166</v>
      </c>
      <c r="I15" s="56" t="s">
        <v>50</v>
      </c>
      <c r="J15" s="1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38" customFormat="1" ht="29.25" customHeight="1">
      <c r="A16" s="47"/>
      <c r="B16" s="48"/>
      <c r="C16" s="48"/>
      <c r="D16" s="48"/>
      <c r="E16" s="49" t="s">
        <v>46</v>
      </c>
      <c r="F16" s="50" t="s">
        <v>21</v>
      </c>
      <c r="G16" s="51">
        <f>SUM(G15:G15)</f>
        <v>6166</v>
      </c>
      <c r="H16" s="51">
        <f>SUM(H15:H15)</f>
        <v>6166</v>
      </c>
      <c r="I16" s="57"/>
      <c r="J16" s="6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8.75" customHeight="1">
      <c r="A17" s="14" t="s">
        <v>25</v>
      </c>
      <c r="B17" s="15">
        <v>400</v>
      </c>
      <c r="C17" s="15">
        <v>40002</v>
      </c>
      <c r="D17" s="15">
        <v>6060</v>
      </c>
      <c r="E17" s="16" t="s">
        <v>62</v>
      </c>
      <c r="F17" s="17" t="s">
        <v>56</v>
      </c>
      <c r="G17" s="18">
        <v>35320</v>
      </c>
      <c r="H17" s="18">
        <v>19520</v>
      </c>
      <c r="I17" s="58" t="s">
        <v>39</v>
      </c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52.5" customHeight="1">
      <c r="A18" s="62" t="s">
        <v>26</v>
      </c>
      <c r="B18" s="15">
        <v>400</v>
      </c>
      <c r="C18" s="15">
        <v>40002</v>
      </c>
      <c r="D18" s="15">
        <v>6060</v>
      </c>
      <c r="E18" s="16" t="s">
        <v>58</v>
      </c>
      <c r="F18" s="17" t="s">
        <v>74</v>
      </c>
      <c r="G18" s="18">
        <v>2625000</v>
      </c>
      <c r="H18" s="18">
        <v>1548000</v>
      </c>
      <c r="I18" s="56" t="s">
        <v>52</v>
      </c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35.25" customHeight="1">
      <c r="A19" s="21" t="s">
        <v>8</v>
      </c>
      <c r="B19" s="22">
        <v>400</v>
      </c>
      <c r="C19" s="22">
        <v>40002</v>
      </c>
      <c r="D19" s="22">
        <v>6060</v>
      </c>
      <c r="E19" s="23" t="s">
        <v>63</v>
      </c>
      <c r="F19" s="24">
        <v>2012</v>
      </c>
      <c r="G19" s="25">
        <v>35000</v>
      </c>
      <c r="H19" s="25">
        <v>35000</v>
      </c>
      <c r="I19" s="58" t="s">
        <v>39</v>
      </c>
      <c r="J19" s="52" t="s">
        <v>71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30.75" customHeight="1">
      <c r="A20" s="21" t="s">
        <v>27</v>
      </c>
      <c r="B20" s="22">
        <v>400</v>
      </c>
      <c r="C20" s="22">
        <v>40002</v>
      </c>
      <c r="D20" s="22">
        <v>6060</v>
      </c>
      <c r="E20" s="23" t="s">
        <v>64</v>
      </c>
      <c r="F20" s="24">
        <v>2012</v>
      </c>
      <c r="G20" s="25">
        <v>19000</v>
      </c>
      <c r="H20" s="25">
        <v>19000</v>
      </c>
      <c r="I20" s="56" t="s">
        <v>39</v>
      </c>
      <c r="J20" s="52" t="s">
        <v>71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39.75" customHeight="1">
      <c r="A21" s="21" t="s">
        <v>9</v>
      </c>
      <c r="B21" s="22">
        <v>400</v>
      </c>
      <c r="C21" s="22">
        <v>40002</v>
      </c>
      <c r="D21" s="22">
        <v>6060</v>
      </c>
      <c r="E21" s="23" t="s">
        <v>65</v>
      </c>
      <c r="F21" s="24">
        <v>2012</v>
      </c>
      <c r="G21" s="25">
        <v>12000</v>
      </c>
      <c r="H21" s="25">
        <v>12000</v>
      </c>
      <c r="I21" s="58" t="s">
        <v>39</v>
      </c>
      <c r="J21" s="52" t="s">
        <v>71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32.25" customHeight="1">
      <c r="A22" s="21" t="s">
        <v>28</v>
      </c>
      <c r="B22" s="22">
        <v>400</v>
      </c>
      <c r="C22" s="22">
        <v>40002</v>
      </c>
      <c r="D22" s="22">
        <v>6060</v>
      </c>
      <c r="E22" s="23" t="s">
        <v>66</v>
      </c>
      <c r="F22" s="24">
        <v>2012</v>
      </c>
      <c r="G22" s="25">
        <v>30000</v>
      </c>
      <c r="H22" s="25">
        <v>30000</v>
      </c>
      <c r="I22" s="58" t="s">
        <v>39</v>
      </c>
      <c r="J22" s="52" t="s">
        <v>71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38" customFormat="1" ht="27" customHeight="1">
      <c r="A23" s="47"/>
      <c r="B23" s="48"/>
      <c r="C23" s="48"/>
      <c r="D23" s="48"/>
      <c r="E23" s="49" t="s">
        <v>33</v>
      </c>
      <c r="F23" s="50" t="s">
        <v>21</v>
      </c>
      <c r="G23" s="51">
        <f>SUM(G17:G22)</f>
        <v>2756320</v>
      </c>
      <c r="H23" s="51">
        <f>SUM(H17:H22)</f>
        <v>1663520</v>
      </c>
      <c r="I23" s="57"/>
      <c r="J23" s="6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8" customFormat="1" ht="39.75" customHeight="1">
      <c r="A24" s="26" t="s">
        <v>10</v>
      </c>
      <c r="B24" s="22">
        <v>700</v>
      </c>
      <c r="C24" s="22">
        <v>70005</v>
      </c>
      <c r="D24" s="22">
        <v>6060</v>
      </c>
      <c r="E24" s="27" t="s">
        <v>31</v>
      </c>
      <c r="F24" s="17">
        <v>2012</v>
      </c>
      <c r="G24" s="28">
        <v>166000</v>
      </c>
      <c r="H24" s="18">
        <v>166000</v>
      </c>
      <c r="I24" s="56" t="s">
        <v>40</v>
      </c>
      <c r="J24" s="52" t="s">
        <v>71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8" customFormat="1" ht="47.25" customHeight="1">
      <c r="A25" s="62" t="s">
        <v>11</v>
      </c>
      <c r="B25" s="22">
        <v>700</v>
      </c>
      <c r="C25" s="22">
        <v>70005</v>
      </c>
      <c r="D25" s="22">
        <v>6060</v>
      </c>
      <c r="E25" s="27" t="s">
        <v>49</v>
      </c>
      <c r="F25" s="17" t="s">
        <v>53</v>
      </c>
      <c r="G25" s="28">
        <v>1889250</v>
      </c>
      <c r="H25" s="18">
        <v>600000</v>
      </c>
      <c r="I25" s="56" t="s">
        <v>40</v>
      </c>
      <c r="J25" s="2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8" customFormat="1" ht="33.75" customHeight="1">
      <c r="A26" s="47"/>
      <c r="B26" s="48"/>
      <c r="C26" s="48"/>
      <c r="D26" s="48"/>
      <c r="E26" s="49" t="s">
        <v>34</v>
      </c>
      <c r="F26" s="50" t="s">
        <v>21</v>
      </c>
      <c r="G26" s="51">
        <f>SUM(G24:G25)</f>
        <v>2055250</v>
      </c>
      <c r="H26" s="51">
        <f>SUM(H24:H25)</f>
        <v>766000</v>
      </c>
      <c r="I26" s="57"/>
      <c r="J26" s="6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77.75" customHeight="1">
      <c r="A27" s="14" t="s">
        <v>12</v>
      </c>
      <c r="B27" s="15">
        <v>750</v>
      </c>
      <c r="C27" s="15">
        <v>75095</v>
      </c>
      <c r="D27" s="15">
        <v>6639</v>
      </c>
      <c r="E27" s="16" t="s">
        <v>44</v>
      </c>
      <c r="F27" s="17" t="s">
        <v>72</v>
      </c>
      <c r="G27" s="18">
        <f>34905+13835</f>
        <v>48740</v>
      </c>
      <c r="H27" s="18">
        <v>19655</v>
      </c>
      <c r="I27" s="56" t="s">
        <v>50</v>
      </c>
      <c r="J27" s="19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38" customFormat="1" ht="32.25" customHeight="1">
      <c r="A28" s="47"/>
      <c r="B28" s="48"/>
      <c r="C28" s="48"/>
      <c r="D28" s="48"/>
      <c r="E28" s="49" t="s">
        <v>47</v>
      </c>
      <c r="F28" s="50" t="s">
        <v>21</v>
      </c>
      <c r="G28" s="51">
        <f>SUM(G27:G27)</f>
        <v>48740</v>
      </c>
      <c r="H28" s="51">
        <f>SUM(H27:H27)</f>
        <v>19655</v>
      </c>
      <c r="I28" s="59"/>
      <c r="J28" s="6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38" customFormat="1" ht="32.25" customHeight="1">
      <c r="A29" s="62" t="s">
        <v>13</v>
      </c>
      <c r="B29" s="15">
        <v>801</v>
      </c>
      <c r="C29" s="15">
        <v>80104</v>
      </c>
      <c r="D29" s="15">
        <v>6050</v>
      </c>
      <c r="E29" s="16" t="s">
        <v>41</v>
      </c>
      <c r="F29" s="17" t="s">
        <v>42</v>
      </c>
      <c r="G29" s="18">
        <v>13232400</v>
      </c>
      <c r="H29" s="18">
        <v>924900</v>
      </c>
      <c r="I29" s="56" t="s">
        <v>39</v>
      </c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38" customFormat="1" ht="32.25" customHeight="1">
      <c r="A30" s="47"/>
      <c r="B30" s="48"/>
      <c r="C30" s="48"/>
      <c r="D30" s="48"/>
      <c r="E30" s="49" t="s">
        <v>35</v>
      </c>
      <c r="F30" s="50" t="s">
        <v>21</v>
      </c>
      <c r="G30" s="51">
        <f>SUM(G29)</f>
        <v>13232400</v>
      </c>
      <c r="H30" s="51">
        <f>SUM(H29)</f>
        <v>924900</v>
      </c>
      <c r="I30" s="59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50.25" customHeight="1">
      <c r="A31" s="14" t="s">
        <v>14</v>
      </c>
      <c r="B31" s="15">
        <v>852</v>
      </c>
      <c r="C31" s="15">
        <v>85219</v>
      </c>
      <c r="D31" s="15">
        <v>6060</v>
      </c>
      <c r="E31" s="16" t="s">
        <v>60</v>
      </c>
      <c r="F31" s="17">
        <v>2012</v>
      </c>
      <c r="G31" s="18">
        <v>7750</v>
      </c>
      <c r="H31" s="18">
        <v>7750</v>
      </c>
      <c r="I31" s="56" t="s">
        <v>61</v>
      </c>
      <c r="J31" s="2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38" customFormat="1" ht="21" customHeight="1">
      <c r="A32" s="47"/>
      <c r="B32" s="48"/>
      <c r="C32" s="48"/>
      <c r="D32" s="48"/>
      <c r="E32" s="49" t="s">
        <v>35</v>
      </c>
      <c r="F32" s="50" t="s">
        <v>21</v>
      </c>
      <c r="G32" s="51">
        <f>SUM(G31)</f>
        <v>7750</v>
      </c>
      <c r="H32" s="51">
        <f>SUM(H31)</f>
        <v>7750</v>
      </c>
      <c r="I32" s="59"/>
      <c r="J32" s="6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50.25" customHeight="1">
      <c r="A33" s="14" t="s">
        <v>15</v>
      </c>
      <c r="B33" s="15">
        <v>900</v>
      </c>
      <c r="C33" s="15">
        <v>90001</v>
      </c>
      <c r="D33" s="15">
        <v>6010</v>
      </c>
      <c r="E33" s="16" t="s">
        <v>55</v>
      </c>
      <c r="F33" s="17">
        <v>2012</v>
      </c>
      <c r="G33" s="18">
        <v>500000</v>
      </c>
      <c r="H33" s="18">
        <v>500000</v>
      </c>
      <c r="I33" s="56" t="s">
        <v>57</v>
      </c>
      <c r="J33" s="52" t="s">
        <v>71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61.5" customHeight="1">
      <c r="A34" s="62" t="s">
        <v>16</v>
      </c>
      <c r="B34" s="15">
        <v>900</v>
      </c>
      <c r="C34" s="15">
        <v>90001</v>
      </c>
      <c r="D34" s="15">
        <v>6050</v>
      </c>
      <c r="E34" s="16" t="s">
        <v>37</v>
      </c>
      <c r="F34" s="17" t="s">
        <v>51</v>
      </c>
      <c r="G34" s="18">
        <f>47668256+55580</f>
        <v>47723836</v>
      </c>
      <c r="H34" s="18">
        <v>3425108</v>
      </c>
      <c r="I34" s="56" t="s">
        <v>52</v>
      </c>
      <c r="J34" s="3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50.25" customHeight="1">
      <c r="A35" s="63" t="s">
        <v>17</v>
      </c>
      <c r="B35" s="32">
        <v>900</v>
      </c>
      <c r="C35" s="32">
        <v>90001</v>
      </c>
      <c r="D35" s="32">
        <v>6050</v>
      </c>
      <c r="E35" s="33" t="s">
        <v>48</v>
      </c>
      <c r="F35" s="34" t="s">
        <v>73</v>
      </c>
      <c r="G35" s="35">
        <v>1016674</v>
      </c>
      <c r="H35" s="35">
        <v>520000</v>
      </c>
      <c r="I35" s="60" t="s">
        <v>39</v>
      </c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41.25" customHeight="1">
      <c r="A36" s="14" t="s">
        <v>18</v>
      </c>
      <c r="B36" s="15">
        <v>900</v>
      </c>
      <c r="C36" s="15">
        <v>90001</v>
      </c>
      <c r="D36" s="15">
        <v>6060</v>
      </c>
      <c r="E36" s="16" t="s">
        <v>67</v>
      </c>
      <c r="F36" s="17">
        <v>2012</v>
      </c>
      <c r="G36" s="18">
        <v>120000</v>
      </c>
      <c r="H36" s="18">
        <v>120000</v>
      </c>
      <c r="I36" s="60" t="s">
        <v>39</v>
      </c>
      <c r="J36" s="52" t="s">
        <v>71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9.75" customHeight="1">
      <c r="A37" s="31" t="s">
        <v>19</v>
      </c>
      <c r="B37" s="32">
        <v>900</v>
      </c>
      <c r="C37" s="32">
        <v>90001</v>
      </c>
      <c r="D37" s="15">
        <v>6060</v>
      </c>
      <c r="E37" s="16" t="s">
        <v>68</v>
      </c>
      <c r="F37" s="34">
        <v>2012</v>
      </c>
      <c r="G37" s="35">
        <v>38000</v>
      </c>
      <c r="H37" s="35">
        <v>38000</v>
      </c>
      <c r="I37" s="60" t="s">
        <v>39</v>
      </c>
      <c r="J37" s="52" t="s">
        <v>71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27" customHeight="1">
      <c r="A38" s="47"/>
      <c r="B38" s="48"/>
      <c r="C38" s="48"/>
      <c r="D38" s="48"/>
      <c r="E38" s="49" t="s">
        <v>36</v>
      </c>
      <c r="F38" s="50" t="s">
        <v>21</v>
      </c>
      <c r="G38" s="51">
        <f>G34+G37+G33+G35+G36</f>
        <v>49398510</v>
      </c>
      <c r="H38" s="51">
        <f>H34+H37+H33+H35+H36</f>
        <v>4603108</v>
      </c>
      <c r="I38" s="59"/>
      <c r="J38" s="6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47.25" customHeight="1">
      <c r="A39" s="31" t="s">
        <v>54</v>
      </c>
      <c r="B39" s="32">
        <v>900</v>
      </c>
      <c r="C39" s="32">
        <v>90015</v>
      </c>
      <c r="D39" s="15">
        <v>6050</v>
      </c>
      <c r="E39" s="16" t="s">
        <v>69</v>
      </c>
      <c r="F39" s="34">
        <v>2012</v>
      </c>
      <c r="G39" s="35">
        <v>55000</v>
      </c>
      <c r="H39" s="35">
        <v>55000</v>
      </c>
      <c r="I39" s="60" t="s">
        <v>39</v>
      </c>
      <c r="J39" s="52" t="s">
        <v>71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38" customFormat="1" ht="24" customHeight="1">
      <c r="A40" s="47"/>
      <c r="B40" s="48"/>
      <c r="C40" s="48"/>
      <c r="D40" s="48"/>
      <c r="E40" s="49" t="s">
        <v>59</v>
      </c>
      <c r="F40" s="50" t="s">
        <v>21</v>
      </c>
      <c r="G40" s="51">
        <f>G39</f>
        <v>55000</v>
      </c>
      <c r="H40" s="51">
        <f>H39</f>
        <v>55000</v>
      </c>
      <c r="I40" s="59"/>
      <c r="J40" s="6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38" customFormat="1" ht="36.75" customHeight="1" thickBot="1">
      <c r="A41" s="2"/>
      <c r="B41" s="134" t="s">
        <v>20</v>
      </c>
      <c r="C41" s="135"/>
      <c r="D41" s="135"/>
      <c r="E41" s="136"/>
      <c r="F41" s="6" t="s">
        <v>21</v>
      </c>
      <c r="G41" s="3">
        <f>G16+G23+G28+G32+G38+G40+G26+G30</f>
        <v>67560136</v>
      </c>
      <c r="H41" s="3">
        <f>H16+H23+H28+H32+H38+H40+H26+H30</f>
        <v>8046099</v>
      </c>
      <c r="I41" s="4" t="s">
        <v>21</v>
      </c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.75" customHeight="1">
      <c r="A42" s="7"/>
      <c r="B42" s="7"/>
      <c r="C42" s="7"/>
      <c r="D42" s="7"/>
      <c r="E42" s="7"/>
      <c r="F42" s="37"/>
      <c r="G42" s="7"/>
      <c r="H42" s="7"/>
      <c r="I42" s="5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">
      <c r="A43" s="7" t="s">
        <v>30</v>
      </c>
      <c r="B43" s="7"/>
      <c r="C43" s="7"/>
      <c r="D43" s="7"/>
      <c r="E43" s="7"/>
      <c r="F43" s="37"/>
      <c r="G43" s="7"/>
      <c r="H43" s="7"/>
      <c r="I43" s="5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">
      <c r="A44" s="7" t="s">
        <v>22</v>
      </c>
      <c r="B44" s="7"/>
      <c r="C44" s="7"/>
      <c r="D44" s="7"/>
      <c r="E44" s="7"/>
      <c r="F44" s="37"/>
      <c r="G44" s="7"/>
      <c r="H44" s="7"/>
      <c r="I44" s="5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7" t="s">
        <v>23</v>
      </c>
      <c r="B45" s="7"/>
      <c r="C45" s="7"/>
      <c r="D45" s="7"/>
      <c r="E45" s="7"/>
      <c r="F45" s="37"/>
      <c r="G45" s="7"/>
      <c r="H45" s="7"/>
      <c r="I45" s="5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7" t="s">
        <v>24</v>
      </c>
      <c r="B46" s="7"/>
      <c r="C46" s="7"/>
      <c r="D46" s="7"/>
      <c r="E46" s="7"/>
      <c r="F46" s="37"/>
      <c r="G46" s="7"/>
      <c r="H46" s="7"/>
      <c r="I46" s="5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</sheetData>
  <sheetProtection/>
  <mergeCells count="17">
    <mergeCell ref="A47:J48"/>
    <mergeCell ref="F9:F13"/>
    <mergeCell ref="G9:G13"/>
    <mergeCell ref="I9:I13"/>
    <mergeCell ref="J9:J13"/>
    <mergeCell ref="E9:E13"/>
    <mergeCell ref="H9:H13"/>
    <mergeCell ref="B41:E41"/>
    <mergeCell ref="A2:C2"/>
    <mergeCell ref="B3:D3"/>
    <mergeCell ref="E3:H3"/>
    <mergeCell ref="A7:I7"/>
    <mergeCell ref="J7:U7"/>
    <mergeCell ref="A9:A13"/>
    <mergeCell ref="B9:B13"/>
    <mergeCell ref="C9:C13"/>
    <mergeCell ref="D9:D1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10" customWidth="1"/>
    <col min="2" max="2" width="7.421875" style="10" customWidth="1"/>
    <col min="3" max="3" width="8.00390625" style="10" customWidth="1"/>
    <col min="4" max="4" width="7.140625" style="10" customWidth="1"/>
    <col min="5" max="5" width="59.7109375" style="10" customWidth="1"/>
    <col min="6" max="6" width="10.8515625" style="10" customWidth="1"/>
    <col min="7" max="7" width="13.00390625" style="10" customWidth="1"/>
    <col min="8" max="8" width="13.28125" style="10" customWidth="1"/>
    <col min="9" max="9" width="18.28125" style="55" customWidth="1"/>
    <col min="10" max="10" width="26.8515625" style="10" customWidth="1"/>
    <col min="11" max="16384" width="9.140625" style="10" customWidth="1"/>
  </cols>
  <sheetData>
    <row r="1" spans="1:21" ht="15">
      <c r="A1" s="7"/>
      <c r="B1" s="7"/>
      <c r="C1" s="7"/>
      <c r="D1" s="7"/>
      <c r="E1" s="7"/>
      <c r="F1" s="8"/>
      <c r="G1" s="7"/>
      <c r="H1" s="7"/>
      <c r="I1" s="5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10"/>
      <c r="B2" s="110"/>
      <c r="C2" s="110"/>
      <c r="D2" s="7"/>
      <c r="E2" s="7"/>
      <c r="F2" s="8"/>
      <c r="G2" s="7"/>
      <c r="H2" s="7"/>
      <c r="I2" s="54"/>
      <c r="J2" s="40" t="s">
        <v>82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7"/>
      <c r="B3" s="111"/>
      <c r="C3" s="111"/>
      <c r="D3" s="111"/>
      <c r="E3" s="112" t="s">
        <v>76</v>
      </c>
      <c r="F3" s="112"/>
      <c r="G3" s="112"/>
      <c r="H3" s="112"/>
      <c r="J3" s="41" t="s">
        <v>77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7"/>
      <c r="B4" s="7"/>
      <c r="C4" s="9"/>
      <c r="D4" s="7"/>
      <c r="E4" s="7"/>
      <c r="F4" s="8"/>
      <c r="G4" s="7"/>
      <c r="H4" s="7"/>
      <c r="I4" s="53"/>
      <c r="J4" s="39" t="s">
        <v>78</v>
      </c>
      <c r="K4" s="11"/>
      <c r="L4" s="11"/>
      <c r="M4" s="11"/>
      <c r="N4" s="11"/>
      <c r="O4" s="9"/>
      <c r="P4" s="9"/>
      <c r="Q4" s="9"/>
      <c r="R4" s="9"/>
      <c r="S4" s="9"/>
      <c r="T4" s="9"/>
      <c r="U4" s="9"/>
    </row>
    <row r="5" spans="1:21" ht="15">
      <c r="A5" s="7"/>
      <c r="B5" s="7"/>
      <c r="C5" s="7"/>
      <c r="D5" s="7"/>
      <c r="E5" s="7"/>
      <c r="F5" s="8"/>
      <c r="G5" s="7"/>
      <c r="H5" s="7"/>
      <c r="I5" s="53"/>
      <c r="J5" s="39" t="s">
        <v>79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4.5" customHeight="1">
      <c r="A6" s="7"/>
      <c r="B6" s="7"/>
      <c r="C6" s="7"/>
      <c r="D6" s="7"/>
      <c r="E6" s="7"/>
      <c r="F6" s="8"/>
      <c r="G6" s="7"/>
      <c r="H6" s="7"/>
      <c r="I6" s="5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6" customFormat="1" ht="35.25" customHeight="1">
      <c r="A7" s="113" t="s">
        <v>75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1" ht="15.75" thickBot="1">
      <c r="A8" s="7"/>
      <c r="B8" s="7"/>
      <c r="C8" s="7"/>
      <c r="D8" s="7"/>
      <c r="E8" s="12"/>
      <c r="F8" s="13"/>
      <c r="G8" s="12"/>
      <c r="H8" s="12"/>
      <c r="I8" s="53" t="s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39.75" customHeight="1">
      <c r="A9" s="114" t="s">
        <v>1</v>
      </c>
      <c r="B9" s="117" t="s">
        <v>2</v>
      </c>
      <c r="C9" s="117" t="s">
        <v>3</v>
      </c>
      <c r="D9" s="117" t="s">
        <v>29</v>
      </c>
      <c r="E9" s="125" t="s">
        <v>83</v>
      </c>
      <c r="F9" s="122" t="s">
        <v>38</v>
      </c>
      <c r="G9" s="125" t="s">
        <v>5</v>
      </c>
      <c r="H9" s="131" t="s">
        <v>70</v>
      </c>
      <c r="I9" s="125" t="s">
        <v>6</v>
      </c>
      <c r="J9" s="128" t="s">
        <v>32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" customHeight="1">
      <c r="A10" s="115"/>
      <c r="B10" s="118"/>
      <c r="C10" s="118"/>
      <c r="D10" s="118"/>
      <c r="E10" s="126"/>
      <c r="F10" s="123"/>
      <c r="G10" s="126"/>
      <c r="H10" s="132"/>
      <c r="I10" s="126"/>
      <c r="J10" s="12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" customHeight="1">
      <c r="A11" s="115"/>
      <c r="B11" s="118"/>
      <c r="C11" s="118"/>
      <c r="D11" s="118"/>
      <c r="E11" s="126"/>
      <c r="F11" s="123"/>
      <c r="G11" s="126"/>
      <c r="H11" s="132"/>
      <c r="I11" s="126"/>
      <c r="J11" s="12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">
      <c r="A12" s="115"/>
      <c r="B12" s="118"/>
      <c r="C12" s="118"/>
      <c r="D12" s="118"/>
      <c r="E12" s="126"/>
      <c r="F12" s="123"/>
      <c r="G12" s="126"/>
      <c r="H12" s="132"/>
      <c r="I12" s="126"/>
      <c r="J12" s="12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33.75" customHeight="1" thickBot="1">
      <c r="A13" s="116"/>
      <c r="B13" s="119"/>
      <c r="C13" s="119"/>
      <c r="D13" s="119"/>
      <c r="E13" s="127"/>
      <c r="F13" s="124"/>
      <c r="G13" s="127"/>
      <c r="H13" s="133"/>
      <c r="I13" s="127"/>
      <c r="J13" s="13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 customHeight="1">
      <c r="A14" s="42">
        <v>1</v>
      </c>
      <c r="B14" s="43">
        <v>2</v>
      </c>
      <c r="C14" s="43">
        <v>3</v>
      </c>
      <c r="D14" s="43">
        <v>4</v>
      </c>
      <c r="E14" s="43">
        <v>5</v>
      </c>
      <c r="F14" s="44">
        <v>6</v>
      </c>
      <c r="G14" s="43">
        <v>7</v>
      </c>
      <c r="H14" s="43">
        <v>8</v>
      </c>
      <c r="I14" s="43">
        <v>9</v>
      </c>
      <c r="J14" s="45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76.5" customHeight="1">
      <c r="A15" s="14" t="s">
        <v>7</v>
      </c>
      <c r="B15" s="15">
        <v>150</v>
      </c>
      <c r="C15" s="15">
        <v>15011</v>
      </c>
      <c r="D15" s="15">
        <v>6639</v>
      </c>
      <c r="E15" s="16" t="s">
        <v>43</v>
      </c>
      <c r="F15" s="17">
        <v>2012</v>
      </c>
      <c r="G15" s="18">
        <v>6166</v>
      </c>
      <c r="H15" s="18">
        <v>6166</v>
      </c>
      <c r="I15" s="56" t="s">
        <v>50</v>
      </c>
      <c r="J15" s="1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38" customFormat="1" ht="29.25" customHeight="1">
      <c r="A16" s="47"/>
      <c r="B16" s="48"/>
      <c r="C16" s="48"/>
      <c r="D16" s="48"/>
      <c r="E16" s="49" t="s">
        <v>46</v>
      </c>
      <c r="F16" s="50" t="s">
        <v>21</v>
      </c>
      <c r="G16" s="51">
        <f>SUM(G15:G15)</f>
        <v>6166</v>
      </c>
      <c r="H16" s="51">
        <f>SUM(H15:H15)</f>
        <v>6166</v>
      </c>
      <c r="I16" s="57"/>
      <c r="J16" s="6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48.75" customHeight="1">
      <c r="A17" s="14" t="s">
        <v>25</v>
      </c>
      <c r="B17" s="15">
        <v>400</v>
      </c>
      <c r="C17" s="15">
        <v>40002</v>
      </c>
      <c r="D17" s="15">
        <v>6060</v>
      </c>
      <c r="E17" s="16" t="s">
        <v>62</v>
      </c>
      <c r="F17" s="17" t="s">
        <v>56</v>
      </c>
      <c r="G17" s="18">
        <v>35320</v>
      </c>
      <c r="H17" s="18">
        <v>19520</v>
      </c>
      <c r="I17" s="58" t="s">
        <v>39</v>
      </c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65" customFormat="1" ht="48.75" customHeight="1">
      <c r="A18" s="71" t="s">
        <v>26</v>
      </c>
      <c r="B18" s="66">
        <v>400</v>
      </c>
      <c r="C18" s="66">
        <v>40002</v>
      </c>
      <c r="D18" s="70" t="s">
        <v>81</v>
      </c>
      <c r="E18" s="67" t="s">
        <v>58</v>
      </c>
      <c r="F18" s="68" t="s">
        <v>74</v>
      </c>
      <c r="G18" s="69">
        <v>3883726</v>
      </c>
      <c r="H18" s="69">
        <v>135300</v>
      </c>
      <c r="I18" s="70" t="s">
        <v>52</v>
      </c>
      <c r="J18" s="73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35.25" customHeight="1">
      <c r="A19" s="21" t="s">
        <v>8</v>
      </c>
      <c r="B19" s="22">
        <v>400</v>
      </c>
      <c r="C19" s="22">
        <v>40002</v>
      </c>
      <c r="D19" s="22">
        <v>6060</v>
      </c>
      <c r="E19" s="23" t="s">
        <v>63</v>
      </c>
      <c r="F19" s="24">
        <v>2012</v>
      </c>
      <c r="G19" s="25">
        <v>35000</v>
      </c>
      <c r="H19" s="25">
        <v>35000</v>
      </c>
      <c r="I19" s="58" t="s">
        <v>39</v>
      </c>
      <c r="J19" s="52" t="s">
        <v>71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30.75" customHeight="1">
      <c r="A20" s="21" t="s">
        <v>27</v>
      </c>
      <c r="B20" s="22">
        <v>400</v>
      </c>
      <c r="C20" s="22">
        <v>40002</v>
      </c>
      <c r="D20" s="22">
        <v>6060</v>
      </c>
      <c r="E20" s="23" t="s">
        <v>64</v>
      </c>
      <c r="F20" s="24">
        <v>2012</v>
      </c>
      <c r="G20" s="25">
        <v>19000</v>
      </c>
      <c r="H20" s="25">
        <v>19000</v>
      </c>
      <c r="I20" s="56" t="s">
        <v>39</v>
      </c>
      <c r="J20" s="52" t="s">
        <v>71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39.75" customHeight="1">
      <c r="A21" s="21" t="s">
        <v>9</v>
      </c>
      <c r="B21" s="22">
        <v>400</v>
      </c>
      <c r="C21" s="22">
        <v>40002</v>
      </c>
      <c r="D21" s="22">
        <v>6060</v>
      </c>
      <c r="E21" s="23" t="s">
        <v>65</v>
      </c>
      <c r="F21" s="24">
        <v>2012</v>
      </c>
      <c r="G21" s="25">
        <v>12000</v>
      </c>
      <c r="H21" s="25">
        <v>12000</v>
      </c>
      <c r="I21" s="58" t="s">
        <v>39</v>
      </c>
      <c r="J21" s="52" t="s">
        <v>71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32.25" customHeight="1">
      <c r="A22" s="21" t="s">
        <v>28</v>
      </c>
      <c r="B22" s="22">
        <v>400</v>
      </c>
      <c r="C22" s="22">
        <v>40002</v>
      </c>
      <c r="D22" s="22">
        <v>6060</v>
      </c>
      <c r="E22" s="23" t="s">
        <v>66</v>
      </c>
      <c r="F22" s="24">
        <v>2012</v>
      </c>
      <c r="G22" s="25">
        <v>30000</v>
      </c>
      <c r="H22" s="25">
        <v>30000</v>
      </c>
      <c r="I22" s="58" t="s">
        <v>39</v>
      </c>
      <c r="J22" s="52" t="s">
        <v>71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38" customFormat="1" ht="27" customHeight="1">
      <c r="A23" s="47"/>
      <c r="B23" s="48"/>
      <c r="C23" s="48"/>
      <c r="D23" s="48"/>
      <c r="E23" s="49" t="s">
        <v>33</v>
      </c>
      <c r="F23" s="50" t="s">
        <v>21</v>
      </c>
      <c r="G23" s="51">
        <f>SUM(G17:G22)</f>
        <v>4015046</v>
      </c>
      <c r="H23" s="51">
        <f>SUM(H17:H22)</f>
        <v>250820</v>
      </c>
      <c r="I23" s="57"/>
      <c r="J23" s="6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8" customFormat="1" ht="39.75" customHeight="1">
      <c r="A24" s="26" t="s">
        <v>10</v>
      </c>
      <c r="B24" s="22">
        <v>700</v>
      </c>
      <c r="C24" s="22">
        <v>70005</v>
      </c>
      <c r="D24" s="22">
        <v>6060</v>
      </c>
      <c r="E24" s="27" t="s">
        <v>31</v>
      </c>
      <c r="F24" s="17">
        <v>2012</v>
      </c>
      <c r="G24" s="28">
        <v>166000</v>
      </c>
      <c r="H24" s="18">
        <v>166000</v>
      </c>
      <c r="I24" s="56" t="s">
        <v>40</v>
      </c>
      <c r="J24" s="52" t="s">
        <v>71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8" customFormat="1" ht="47.25" customHeight="1">
      <c r="A25" s="62" t="s">
        <v>11</v>
      </c>
      <c r="B25" s="22">
        <v>700</v>
      </c>
      <c r="C25" s="22">
        <v>70005</v>
      </c>
      <c r="D25" s="22">
        <v>6060</v>
      </c>
      <c r="E25" s="27" t="s">
        <v>49</v>
      </c>
      <c r="F25" s="17" t="s">
        <v>53</v>
      </c>
      <c r="G25" s="28">
        <v>1889250</v>
      </c>
      <c r="H25" s="18">
        <v>600000</v>
      </c>
      <c r="I25" s="56" t="s">
        <v>40</v>
      </c>
      <c r="J25" s="2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8" customFormat="1" ht="33.75" customHeight="1">
      <c r="A26" s="47"/>
      <c r="B26" s="48"/>
      <c r="C26" s="48"/>
      <c r="D26" s="48"/>
      <c r="E26" s="49" t="s">
        <v>34</v>
      </c>
      <c r="F26" s="50" t="s">
        <v>21</v>
      </c>
      <c r="G26" s="51">
        <f>SUM(G24:G25)</f>
        <v>2055250</v>
      </c>
      <c r="H26" s="51">
        <f>SUM(H24:H25)</f>
        <v>766000</v>
      </c>
      <c r="I26" s="57"/>
      <c r="J26" s="6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77.75" customHeight="1">
      <c r="A27" s="14" t="s">
        <v>12</v>
      </c>
      <c r="B27" s="15">
        <v>750</v>
      </c>
      <c r="C27" s="15">
        <v>75095</v>
      </c>
      <c r="D27" s="15">
        <v>6639</v>
      </c>
      <c r="E27" s="16" t="s">
        <v>44</v>
      </c>
      <c r="F27" s="17" t="s">
        <v>72</v>
      </c>
      <c r="G27" s="18">
        <f>34905+13835</f>
        <v>48740</v>
      </c>
      <c r="H27" s="18">
        <v>19655</v>
      </c>
      <c r="I27" s="56" t="s">
        <v>50</v>
      </c>
      <c r="J27" s="19" t="s">
        <v>45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38" customFormat="1" ht="32.25" customHeight="1">
      <c r="A28" s="47"/>
      <c r="B28" s="48"/>
      <c r="C28" s="48"/>
      <c r="D28" s="48"/>
      <c r="E28" s="49" t="s">
        <v>47</v>
      </c>
      <c r="F28" s="50" t="s">
        <v>21</v>
      </c>
      <c r="G28" s="51">
        <f>SUM(G27:G27)</f>
        <v>48740</v>
      </c>
      <c r="H28" s="51">
        <f>SUM(H27:H27)</f>
        <v>19655</v>
      </c>
      <c r="I28" s="59"/>
      <c r="J28" s="6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38" customFormat="1" ht="32.25" customHeight="1">
      <c r="A29" s="62" t="s">
        <v>13</v>
      </c>
      <c r="B29" s="15">
        <v>801</v>
      </c>
      <c r="C29" s="15">
        <v>80104</v>
      </c>
      <c r="D29" s="15">
        <v>6050</v>
      </c>
      <c r="E29" s="16" t="s">
        <v>41</v>
      </c>
      <c r="F29" s="17" t="s">
        <v>42</v>
      </c>
      <c r="G29" s="18">
        <v>13232400</v>
      </c>
      <c r="H29" s="18">
        <v>924900</v>
      </c>
      <c r="I29" s="56" t="s">
        <v>39</v>
      </c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38" customFormat="1" ht="32.25" customHeight="1">
      <c r="A30" s="47"/>
      <c r="B30" s="48"/>
      <c r="C30" s="48"/>
      <c r="D30" s="48"/>
      <c r="E30" s="49" t="s">
        <v>35</v>
      </c>
      <c r="F30" s="50" t="s">
        <v>21</v>
      </c>
      <c r="G30" s="51">
        <f>SUM(G29)</f>
        <v>13232400</v>
      </c>
      <c r="H30" s="51">
        <f>SUM(H29)</f>
        <v>924900</v>
      </c>
      <c r="I30" s="59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50.25" customHeight="1">
      <c r="A31" s="14" t="s">
        <v>14</v>
      </c>
      <c r="B31" s="15">
        <v>852</v>
      </c>
      <c r="C31" s="15">
        <v>85219</v>
      </c>
      <c r="D31" s="15">
        <v>6060</v>
      </c>
      <c r="E31" s="16" t="s">
        <v>60</v>
      </c>
      <c r="F31" s="17">
        <v>2012</v>
      </c>
      <c r="G31" s="18">
        <v>7750</v>
      </c>
      <c r="H31" s="18">
        <v>7750</v>
      </c>
      <c r="I31" s="56" t="s">
        <v>61</v>
      </c>
      <c r="J31" s="2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38" customFormat="1" ht="21" customHeight="1">
      <c r="A32" s="47"/>
      <c r="B32" s="48"/>
      <c r="C32" s="48"/>
      <c r="D32" s="48"/>
      <c r="E32" s="49" t="s">
        <v>35</v>
      </c>
      <c r="F32" s="50" t="s">
        <v>21</v>
      </c>
      <c r="G32" s="51">
        <f>SUM(G31)</f>
        <v>7750</v>
      </c>
      <c r="H32" s="51">
        <f>SUM(H31)</f>
        <v>7750</v>
      </c>
      <c r="I32" s="59"/>
      <c r="J32" s="6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50.25" customHeight="1">
      <c r="A33" s="14" t="s">
        <v>15</v>
      </c>
      <c r="B33" s="15">
        <v>900</v>
      </c>
      <c r="C33" s="15">
        <v>90001</v>
      </c>
      <c r="D33" s="15">
        <v>6010</v>
      </c>
      <c r="E33" s="16" t="s">
        <v>55</v>
      </c>
      <c r="F33" s="17">
        <v>2012</v>
      </c>
      <c r="G33" s="18">
        <v>500000</v>
      </c>
      <c r="H33" s="18">
        <v>500000</v>
      </c>
      <c r="I33" s="56" t="s">
        <v>57</v>
      </c>
      <c r="J33" s="52" t="s">
        <v>71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65" customFormat="1" ht="50.25" customHeight="1">
      <c r="A34" s="71" t="s">
        <v>16</v>
      </c>
      <c r="B34" s="66">
        <v>900</v>
      </c>
      <c r="C34" s="66">
        <v>90001</v>
      </c>
      <c r="D34" s="74" t="s">
        <v>80</v>
      </c>
      <c r="E34" s="67" t="s">
        <v>37</v>
      </c>
      <c r="F34" s="68" t="s">
        <v>51</v>
      </c>
      <c r="G34" s="69">
        <f>47668256+55580</f>
        <v>47723836</v>
      </c>
      <c r="H34" s="69">
        <v>10483577</v>
      </c>
      <c r="I34" s="70" t="s">
        <v>52</v>
      </c>
      <c r="J34" s="72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50.25" customHeight="1">
      <c r="A35" s="63" t="s">
        <v>17</v>
      </c>
      <c r="B35" s="32">
        <v>900</v>
      </c>
      <c r="C35" s="32">
        <v>90001</v>
      </c>
      <c r="D35" s="32">
        <v>6050</v>
      </c>
      <c r="E35" s="33" t="s">
        <v>48</v>
      </c>
      <c r="F35" s="34" t="s">
        <v>73</v>
      </c>
      <c r="G35" s="35">
        <v>1016674</v>
      </c>
      <c r="H35" s="35">
        <v>520000</v>
      </c>
      <c r="I35" s="60" t="s">
        <v>39</v>
      </c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41.25" customHeight="1">
      <c r="A36" s="14" t="s">
        <v>18</v>
      </c>
      <c r="B36" s="15">
        <v>900</v>
      </c>
      <c r="C36" s="15">
        <v>90001</v>
      </c>
      <c r="D36" s="15">
        <v>6060</v>
      </c>
      <c r="E36" s="16" t="s">
        <v>67</v>
      </c>
      <c r="F36" s="17">
        <v>2012</v>
      </c>
      <c r="G36" s="18">
        <v>120000</v>
      </c>
      <c r="H36" s="18">
        <v>120000</v>
      </c>
      <c r="I36" s="60" t="s">
        <v>39</v>
      </c>
      <c r="J36" s="52" t="s">
        <v>71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39.75" customHeight="1">
      <c r="A37" s="31" t="s">
        <v>19</v>
      </c>
      <c r="B37" s="32">
        <v>900</v>
      </c>
      <c r="C37" s="32">
        <v>90001</v>
      </c>
      <c r="D37" s="15">
        <v>6060</v>
      </c>
      <c r="E37" s="16" t="s">
        <v>68</v>
      </c>
      <c r="F37" s="34">
        <v>2012</v>
      </c>
      <c r="G37" s="35">
        <v>38000</v>
      </c>
      <c r="H37" s="35">
        <v>38000</v>
      </c>
      <c r="I37" s="60" t="s">
        <v>39</v>
      </c>
      <c r="J37" s="52" t="s">
        <v>71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27" customHeight="1">
      <c r="A38" s="47"/>
      <c r="B38" s="48"/>
      <c r="C38" s="48"/>
      <c r="D38" s="48"/>
      <c r="E38" s="49" t="s">
        <v>36</v>
      </c>
      <c r="F38" s="50" t="s">
        <v>21</v>
      </c>
      <c r="G38" s="51">
        <f>G37+G33+G35+G36+G34</f>
        <v>49398510</v>
      </c>
      <c r="H38" s="51">
        <f>H37+H33+H35+H36+H34</f>
        <v>11661577</v>
      </c>
      <c r="I38" s="59"/>
      <c r="J38" s="6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47.25" customHeight="1">
      <c r="A39" s="31" t="s">
        <v>54</v>
      </c>
      <c r="B39" s="32">
        <v>900</v>
      </c>
      <c r="C39" s="32">
        <v>90015</v>
      </c>
      <c r="D39" s="15">
        <v>6050</v>
      </c>
      <c r="E39" s="16" t="s">
        <v>69</v>
      </c>
      <c r="F39" s="34">
        <v>2012</v>
      </c>
      <c r="G39" s="35">
        <v>55000</v>
      </c>
      <c r="H39" s="35">
        <v>55000</v>
      </c>
      <c r="I39" s="60" t="s">
        <v>39</v>
      </c>
      <c r="J39" s="52" t="s">
        <v>71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38" customFormat="1" ht="24" customHeight="1">
      <c r="A40" s="47"/>
      <c r="B40" s="48"/>
      <c r="C40" s="48"/>
      <c r="D40" s="48"/>
      <c r="E40" s="49" t="s">
        <v>59</v>
      </c>
      <c r="F40" s="50" t="s">
        <v>21</v>
      </c>
      <c r="G40" s="51">
        <f>G39</f>
        <v>55000</v>
      </c>
      <c r="H40" s="51">
        <f>H39</f>
        <v>55000</v>
      </c>
      <c r="I40" s="59"/>
      <c r="J40" s="6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38" customFormat="1" ht="36.75" customHeight="1" thickBot="1">
      <c r="A41" s="2"/>
      <c r="B41" s="134" t="s">
        <v>20</v>
      </c>
      <c r="C41" s="135"/>
      <c r="D41" s="135"/>
      <c r="E41" s="136"/>
      <c r="F41" s="6" t="s">
        <v>21</v>
      </c>
      <c r="G41" s="3">
        <f>G16+G23+G28+G32+G38+G40+G26+G30</f>
        <v>68818862</v>
      </c>
      <c r="H41" s="3">
        <f>H16+H23+H28+H32+H38+H40+H26+H30</f>
        <v>13691868</v>
      </c>
      <c r="I41" s="4" t="s">
        <v>21</v>
      </c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3.75" customHeight="1">
      <c r="A42" s="7"/>
      <c r="B42" s="7"/>
      <c r="C42" s="7"/>
      <c r="D42" s="7"/>
      <c r="E42" s="7"/>
      <c r="F42" s="37"/>
      <c r="G42" s="7"/>
      <c r="H42" s="7"/>
      <c r="I42" s="5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">
      <c r="A43" s="7"/>
      <c r="B43" s="7"/>
      <c r="C43" s="7"/>
      <c r="D43" s="7"/>
      <c r="E43" s="7"/>
      <c r="F43" s="37"/>
      <c r="G43" s="7"/>
      <c r="H43" s="7"/>
      <c r="I43" s="5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">
      <c r="A44" s="7"/>
      <c r="B44" s="7"/>
      <c r="C44" s="7"/>
      <c r="D44" s="7"/>
      <c r="E44" s="7"/>
      <c r="F44" s="37"/>
      <c r="G44" s="7"/>
      <c r="H44" s="7"/>
      <c r="I44" s="5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7"/>
      <c r="B45" s="7"/>
      <c r="C45" s="7"/>
      <c r="D45" s="7"/>
      <c r="E45" s="7"/>
      <c r="F45" s="37"/>
      <c r="G45" s="7"/>
      <c r="H45" s="7"/>
      <c r="I45" s="5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7"/>
      <c r="B46" s="7"/>
      <c r="C46" s="7"/>
      <c r="D46" s="7"/>
      <c r="E46" s="7"/>
      <c r="F46" s="37"/>
      <c r="G46" s="7"/>
      <c r="H46" s="7"/>
      <c r="I46" s="5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</sheetData>
  <sheetProtection/>
  <mergeCells count="17">
    <mergeCell ref="A2:C2"/>
    <mergeCell ref="B3:D3"/>
    <mergeCell ref="E3:H3"/>
    <mergeCell ref="A7:I7"/>
    <mergeCell ref="J7:U7"/>
    <mergeCell ref="A9:A13"/>
    <mergeCell ref="B9:B13"/>
    <mergeCell ref="C9:C13"/>
    <mergeCell ref="D9:D13"/>
    <mergeCell ref="E9:E13"/>
    <mergeCell ref="A47:J48"/>
    <mergeCell ref="F9:F13"/>
    <mergeCell ref="G9:G13"/>
    <mergeCell ref="H9:H13"/>
    <mergeCell ref="I9:I13"/>
    <mergeCell ref="J9:J13"/>
    <mergeCell ref="B41:E4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zoomScalePageLayoutView="0" workbookViewId="0" topLeftCell="A34">
      <selection activeCell="A46" sqref="A46"/>
    </sheetView>
  </sheetViews>
  <sheetFormatPr defaultColWidth="9.140625" defaultRowHeight="12.75"/>
  <cols>
    <col min="1" max="1" width="4.140625" style="102" customWidth="1"/>
    <col min="2" max="2" width="6.7109375" style="88" customWidth="1"/>
    <col min="3" max="3" width="9.421875" style="88" customWidth="1"/>
    <col min="4" max="4" width="9.00390625" style="89" customWidth="1"/>
    <col min="5" max="5" width="60.8515625" style="88" customWidth="1"/>
    <col min="6" max="6" width="12.28125" style="88" customWidth="1"/>
    <col min="7" max="7" width="15.8515625" style="88" customWidth="1"/>
    <col min="8" max="8" width="15.28125" style="88" customWidth="1"/>
    <col min="9" max="9" width="18.28125" style="89" customWidth="1"/>
    <col min="10" max="10" width="26.8515625" style="88" customWidth="1"/>
    <col min="11" max="16384" width="9.140625" style="88" customWidth="1"/>
  </cols>
  <sheetData>
    <row r="1" spans="1:21" ht="15">
      <c r="A1" s="100"/>
      <c r="B1" s="7"/>
      <c r="C1" s="7"/>
      <c r="D1" s="53"/>
      <c r="E1" s="7"/>
      <c r="F1" s="8"/>
      <c r="G1" s="7"/>
      <c r="H1" s="7"/>
      <c r="I1" s="5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10"/>
      <c r="B2" s="110"/>
      <c r="C2" s="110"/>
      <c r="D2" s="53"/>
      <c r="E2" s="7"/>
      <c r="F2" s="8"/>
      <c r="G2" s="7"/>
      <c r="H2" s="7"/>
      <c r="I2" s="54"/>
      <c r="J2" s="40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100"/>
      <c r="B3" s="111"/>
      <c r="C3" s="111"/>
      <c r="D3" s="111"/>
      <c r="E3" s="145" t="s">
        <v>76</v>
      </c>
      <c r="F3" s="145"/>
      <c r="G3" s="145"/>
      <c r="H3" s="145"/>
      <c r="I3" s="145"/>
      <c r="J3" s="145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100"/>
      <c r="B4" s="7"/>
      <c r="C4" s="9"/>
      <c r="D4" s="53"/>
      <c r="E4" s="7"/>
      <c r="F4" s="8"/>
      <c r="G4" s="7"/>
      <c r="H4" s="7"/>
      <c r="I4" s="53"/>
      <c r="J4" s="39"/>
      <c r="K4" s="11"/>
      <c r="L4" s="11"/>
      <c r="M4" s="11"/>
      <c r="N4" s="11"/>
      <c r="O4" s="9"/>
      <c r="P4" s="9"/>
      <c r="Q4" s="9"/>
      <c r="R4" s="9"/>
      <c r="S4" s="9"/>
      <c r="T4" s="9"/>
      <c r="U4" s="9"/>
    </row>
    <row r="5" spans="1:21" ht="15">
      <c r="A5" s="100"/>
      <c r="B5" s="7"/>
      <c r="C5" s="7"/>
      <c r="D5" s="53"/>
      <c r="E5" s="7"/>
      <c r="F5" s="8"/>
      <c r="G5" s="7"/>
      <c r="H5" s="7"/>
      <c r="I5" s="53"/>
      <c r="J5" s="3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4.5" customHeight="1">
      <c r="A6" s="100"/>
      <c r="B6" s="7"/>
      <c r="C6" s="7"/>
      <c r="D6" s="53"/>
      <c r="E6" s="7"/>
      <c r="F6" s="8"/>
      <c r="G6" s="7"/>
      <c r="H6" s="7"/>
      <c r="I6" s="5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5.25" customHeight="1">
      <c r="A7" s="137" t="s">
        <v>100</v>
      </c>
      <c r="B7" s="137"/>
      <c r="C7" s="137"/>
      <c r="D7" s="137"/>
      <c r="E7" s="137"/>
      <c r="F7" s="137"/>
      <c r="G7" s="137"/>
      <c r="H7" s="137"/>
      <c r="I7" s="137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21" ht="15.75" thickBot="1">
      <c r="A8" s="100"/>
      <c r="B8" s="7"/>
      <c r="C8" s="7"/>
      <c r="D8" s="53"/>
      <c r="E8" s="12"/>
      <c r="F8" s="13"/>
      <c r="G8" s="12"/>
      <c r="H8" s="12"/>
      <c r="I8" s="53" t="s"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39.75" customHeight="1">
      <c r="A9" s="139" t="s">
        <v>1</v>
      </c>
      <c r="B9" s="141" t="s">
        <v>2</v>
      </c>
      <c r="C9" s="141" t="s">
        <v>3</v>
      </c>
      <c r="D9" s="141" t="s">
        <v>29</v>
      </c>
      <c r="E9" s="143" t="s">
        <v>83</v>
      </c>
      <c r="F9" s="147" t="s">
        <v>38</v>
      </c>
      <c r="G9" s="143" t="s">
        <v>5</v>
      </c>
      <c r="H9" s="149" t="s">
        <v>70</v>
      </c>
      <c r="I9" s="143" t="s">
        <v>6</v>
      </c>
      <c r="J9" s="151" t="s">
        <v>32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" customHeight="1">
      <c r="A10" s="140"/>
      <c r="B10" s="142"/>
      <c r="C10" s="142"/>
      <c r="D10" s="142"/>
      <c r="E10" s="144"/>
      <c r="F10" s="148"/>
      <c r="G10" s="144"/>
      <c r="H10" s="150"/>
      <c r="I10" s="144"/>
      <c r="J10" s="15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5" customHeight="1">
      <c r="A11" s="140"/>
      <c r="B11" s="142"/>
      <c r="C11" s="142"/>
      <c r="D11" s="142"/>
      <c r="E11" s="144"/>
      <c r="F11" s="148"/>
      <c r="G11" s="144"/>
      <c r="H11" s="150"/>
      <c r="I11" s="144"/>
      <c r="J11" s="152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5">
      <c r="A12" s="140"/>
      <c r="B12" s="142"/>
      <c r="C12" s="142"/>
      <c r="D12" s="142"/>
      <c r="E12" s="144"/>
      <c r="F12" s="148"/>
      <c r="G12" s="144"/>
      <c r="H12" s="150"/>
      <c r="I12" s="144"/>
      <c r="J12" s="15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33.75" customHeight="1">
      <c r="A13" s="140"/>
      <c r="B13" s="142"/>
      <c r="C13" s="142"/>
      <c r="D13" s="142"/>
      <c r="E13" s="144"/>
      <c r="F13" s="148"/>
      <c r="G13" s="144"/>
      <c r="H13" s="150"/>
      <c r="I13" s="144"/>
      <c r="J13" s="152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13.5" customHeight="1">
      <c r="A14" s="106">
        <v>1</v>
      </c>
      <c r="B14" s="90">
        <v>2</v>
      </c>
      <c r="C14" s="90">
        <v>3</v>
      </c>
      <c r="D14" s="90">
        <v>4</v>
      </c>
      <c r="E14" s="90">
        <v>5</v>
      </c>
      <c r="F14" s="24">
        <v>6</v>
      </c>
      <c r="G14" s="90">
        <v>7</v>
      </c>
      <c r="H14" s="90">
        <v>8</v>
      </c>
      <c r="I14" s="90">
        <v>9</v>
      </c>
      <c r="J14" s="91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96.75" customHeight="1">
      <c r="A15" s="106">
        <v>1</v>
      </c>
      <c r="B15" s="15">
        <v>150</v>
      </c>
      <c r="C15" s="15">
        <v>15011</v>
      </c>
      <c r="D15" s="94">
        <v>6639</v>
      </c>
      <c r="E15" s="16" t="s">
        <v>43</v>
      </c>
      <c r="F15" s="17" t="s">
        <v>110</v>
      </c>
      <c r="G15" s="18">
        <f>15721+6032</f>
        <v>21753</v>
      </c>
      <c r="H15" s="18">
        <f>3285-1324</f>
        <v>1961</v>
      </c>
      <c r="I15" s="56" t="s">
        <v>50</v>
      </c>
      <c r="J15" s="3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29.25" customHeight="1">
      <c r="A16" s="106"/>
      <c r="B16" s="76"/>
      <c r="C16" s="76"/>
      <c r="D16" s="95"/>
      <c r="E16" s="77" t="s">
        <v>46</v>
      </c>
      <c r="F16" s="78" t="s">
        <v>21</v>
      </c>
      <c r="G16" s="79">
        <f>SUM(G15:G15)</f>
        <v>21753</v>
      </c>
      <c r="H16" s="79">
        <f>SUM(H15:H15)</f>
        <v>1961</v>
      </c>
      <c r="I16" s="80"/>
      <c r="J16" s="8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62.25" customHeight="1">
      <c r="A17" s="106">
        <v>2</v>
      </c>
      <c r="B17" s="15">
        <v>400</v>
      </c>
      <c r="C17" s="15">
        <v>40002</v>
      </c>
      <c r="D17" s="56" t="s">
        <v>81</v>
      </c>
      <c r="E17" s="16" t="s">
        <v>58</v>
      </c>
      <c r="F17" s="17" t="s">
        <v>88</v>
      </c>
      <c r="G17" s="18">
        <v>3043020</v>
      </c>
      <c r="H17" s="18">
        <f>1216716+1826304</f>
        <v>3043020</v>
      </c>
      <c r="I17" s="56" t="s">
        <v>52</v>
      </c>
      <c r="J17" s="97" t="s">
        <v>118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43.5" customHeight="1">
      <c r="A18" s="106"/>
      <c r="B18" s="76"/>
      <c r="C18" s="76"/>
      <c r="D18" s="95"/>
      <c r="E18" s="77" t="s">
        <v>33</v>
      </c>
      <c r="F18" s="78" t="s">
        <v>21</v>
      </c>
      <c r="G18" s="79">
        <f>SUM(G17:G17)</f>
        <v>3043020</v>
      </c>
      <c r="H18" s="79">
        <f>SUM(H17:H17)</f>
        <v>3043020</v>
      </c>
      <c r="I18" s="80"/>
      <c r="J18" s="81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47.25" customHeight="1">
      <c r="A19" s="99">
        <v>3</v>
      </c>
      <c r="B19" s="22">
        <v>600</v>
      </c>
      <c r="C19" s="22">
        <v>60016</v>
      </c>
      <c r="D19" s="90">
        <v>6050</v>
      </c>
      <c r="E19" s="22" t="s">
        <v>97</v>
      </c>
      <c r="F19" s="90" t="s">
        <v>93</v>
      </c>
      <c r="G19" s="25">
        <v>460000</v>
      </c>
      <c r="H19" s="103">
        <v>40000</v>
      </c>
      <c r="I19" s="56" t="s">
        <v>39</v>
      </c>
      <c r="J19" s="3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7" customFormat="1" ht="43.5" customHeight="1">
      <c r="A20" s="99">
        <v>4</v>
      </c>
      <c r="B20" s="22">
        <v>600</v>
      </c>
      <c r="C20" s="22">
        <v>60016</v>
      </c>
      <c r="D20" s="90">
        <v>6050</v>
      </c>
      <c r="E20" s="22" t="s">
        <v>85</v>
      </c>
      <c r="F20" s="90" t="s">
        <v>93</v>
      </c>
      <c r="G20" s="25">
        <v>800000</v>
      </c>
      <c r="H20" s="103">
        <v>210000</v>
      </c>
      <c r="I20" s="56" t="s">
        <v>39</v>
      </c>
      <c r="J20" s="3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7" customFormat="1" ht="34.5" customHeight="1">
      <c r="A21" s="99">
        <v>5</v>
      </c>
      <c r="B21" s="22">
        <v>600</v>
      </c>
      <c r="C21" s="22">
        <v>60016</v>
      </c>
      <c r="D21" s="90">
        <v>6050</v>
      </c>
      <c r="E21" s="92" t="s">
        <v>86</v>
      </c>
      <c r="F21" s="90" t="s">
        <v>74</v>
      </c>
      <c r="G21" s="25">
        <f>912000-44300</f>
        <v>867700</v>
      </c>
      <c r="H21" s="103">
        <v>300000</v>
      </c>
      <c r="I21" s="56" t="s">
        <v>39</v>
      </c>
      <c r="J21" s="3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7" customFormat="1" ht="34.5" customHeight="1">
      <c r="A22" s="99">
        <v>6</v>
      </c>
      <c r="B22" s="22">
        <v>600</v>
      </c>
      <c r="C22" s="22">
        <v>60016</v>
      </c>
      <c r="D22" s="90">
        <v>6050</v>
      </c>
      <c r="E22" s="92" t="s">
        <v>87</v>
      </c>
      <c r="F22" s="90" t="s">
        <v>88</v>
      </c>
      <c r="G22" s="25">
        <v>100000</v>
      </c>
      <c r="H22" s="103">
        <v>70000</v>
      </c>
      <c r="I22" s="56" t="s">
        <v>39</v>
      </c>
      <c r="J22" s="3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7" customFormat="1" ht="34.5" customHeight="1">
      <c r="A23" s="106"/>
      <c r="B23" s="76"/>
      <c r="C23" s="76"/>
      <c r="D23" s="95"/>
      <c r="E23" s="77" t="s">
        <v>95</v>
      </c>
      <c r="F23" s="78" t="s">
        <v>21</v>
      </c>
      <c r="G23" s="79">
        <f>SUM(G19:G22)</f>
        <v>2227700</v>
      </c>
      <c r="H23" s="79">
        <f>SUM(H19:H22)</f>
        <v>620000</v>
      </c>
      <c r="I23" s="80"/>
      <c r="J23" s="8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7" customFormat="1" ht="84.75" customHeight="1">
      <c r="A24" s="106">
        <v>7</v>
      </c>
      <c r="B24" s="15">
        <v>600</v>
      </c>
      <c r="C24" s="15">
        <v>60095</v>
      </c>
      <c r="D24" s="75" t="s">
        <v>109</v>
      </c>
      <c r="E24" s="16" t="s">
        <v>94</v>
      </c>
      <c r="F24" s="17" t="s">
        <v>88</v>
      </c>
      <c r="G24" s="18">
        <f>1320580-130000+130000</f>
        <v>1320580</v>
      </c>
      <c r="H24" s="18">
        <f>1240580-130000+130000</f>
        <v>1240580</v>
      </c>
      <c r="I24" s="56" t="s">
        <v>50</v>
      </c>
      <c r="J24" s="107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7" customFormat="1" ht="34.5" customHeight="1">
      <c r="A25" s="106"/>
      <c r="B25" s="76"/>
      <c r="C25" s="76"/>
      <c r="D25" s="95"/>
      <c r="E25" s="77" t="s">
        <v>111</v>
      </c>
      <c r="F25" s="78" t="s">
        <v>21</v>
      </c>
      <c r="G25" s="79">
        <f>G24</f>
        <v>1320580</v>
      </c>
      <c r="H25" s="79">
        <f>H24</f>
        <v>1240580</v>
      </c>
      <c r="I25" s="80"/>
      <c r="J25" s="8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44.25" customHeight="1">
      <c r="A26" s="106">
        <v>8</v>
      </c>
      <c r="B26" s="22">
        <v>700</v>
      </c>
      <c r="C26" s="22">
        <v>70005</v>
      </c>
      <c r="D26" s="90">
        <v>6060</v>
      </c>
      <c r="E26" s="27" t="s">
        <v>31</v>
      </c>
      <c r="F26" s="17" t="s">
        <v>88</v>
      </c>
      <c r="G26" s="28">
        <f>166000+64000+300000+90200+57491+141659</f>
        <v>819350</v>
      </c>
      <c r="H26" s="28">
        <v>390200</v>
      </c>
      <c r="I26" s="56" t="s">
        <v>40</v>
      </c>
      <c r="J26" s="107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40.5" customHeight="1">
      <c r="A27" s="106">
        <v>9</v>
      </c>
      <c r="B27" s="22">
        <v>700</v>
      </c>
      <c r="C27" s="22">
        <v>70005</v>
      </c>
      <c r="D27" s="90">
        <v>6060</v>
      </c>
      <c r="E27" s="27" t="s">
        <v>49</v>
      </c>
      <c r="F27" s="17" t="s">
        <v>53</v>
      </c>
      <c r="G27" s="28">
        <v>1889250</v>
      </c>
      <c r="H27" s="18">
        <v>459250</v>
      </c>
      <c r="I27" s="56" t="s">
        <v>40</v>
      </c>
      <c r="J27" s="3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40.5" customHeight="1">
      <c r="A28" s="106">
        <v>10</v>
      </c>
      <c r="B28" s="22">
        <v>700</v>
      </c>
      <c r="C28" s="22">
        <v>70005</v>
      </c>
      <c r="D28" s="90">
        <v>6050</v>
      </c>
      <c r="E28" s="92" t="s">
        <v>89</v>
      </c>
      <c r="F28" s="17" t="s">
        <v>74</v>
      </c>
      <c r="G28" s="28">
        <v>940000</v>
      </c>
      <c r="H28" s="96">
        <v>400000</v>
      </c>
      <c r="I28" s="56" t="s">
        <v>39</v>
      </c>
      <c r="J28" s="3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72" customHeight="1">
      <c r="A29" s="106">
        <v>11</v>
      </c>
      <c r="B29" s="22">
        <v>700</v>
      </c>
      <c r="C29" s="22">
        <v>70005</v>
      </c>
      <c r="D29" s="90">
        <v>6050</v>
      </c>
      <c r="E29" s="92" t="s">
        <v>105</v>
      </c>
      <c r="F29" s="17" t="s">
        <v>74</v>
      </c>
      <c r="G29" s="28">
        <v>700000</v>
      </c>
      <c r="H29" s="96">
        <v>40000</v>
      </c>
      <c r="I29" s="56" t="s">
        <v>101</v>
      </c>
      <c r="J29" s="107" t="s">
        <v>107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61.5" customHeight="1">
      <c r="A30" s="106">
        <v>12</v>
      </c>
      <c r="B30" s="22">
        <v>700</v>
      </c>
      <c r="C30" s="22">
        <v>70005</v>
      </c>
      <c r="D30" s="90">
        <v>6050</v>
      </c>
      <c r="E30" s="92" t="s">
        <v>103</v>
      </c>
      <c r="F30" s="17" t="s">
        <v>74</v>
      </c>
      <c r="G30" s="28">
        <v>280000</v>
      </c>
      <c r="H30" s="96">
        <v>30000</v>
      </c>
      <c r="I30" s="56" t="s">
        <v>101</v>
      </c>
      <c r="J30" s="107" t="s">
        <v>106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40.5" customHeight="1">
      <c r="A31" s="106"/>
      <c r="B31" s="76"/>
      <c r="C31" s="76"/>
      <c r="D31" s="95"/>
      <c r="E31" s="77" t="s">
        <v>34</v>
      </c>
      <c r="F31" s="78" t="s">
        <v>21</v>
      </c>
      <c r="G31" s="79">
        <f>SUM(G26:G30)</f>
        <v>4628600</v>
      </c>
      <c r="H31" s="79">
        <f>SUM(H26:H30)</f>
        <v>1319450</v>
      </c>
      <c r="I31" s="80"/>
      <c r="J31" s="8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204.75" customHeight="1">
      <c r="A32" s="106">
        <v>13</v>
      </c>
      <c r="B32" s="15">
        <v>750</v>
      </c>
      <c r="C32" s="15">
        <v>75095</v>
      </c>
      <c r="D32" s="94">
        <v>6639</v>
      </c>
      <c r="E32" s="16" t="s">
        <v>44</v>
      </c>
      <c r="F32" s="17" t="s">
        <v>110</v>
      </c>
      <c r="G32" s="18">
        <f>34905+1+17751</f>
        <v>52657</v>
      </c>
      <c r="H32" s="18">
        <f>11640-1114</f>
        <v>10526</v>
      </c>
      <c r="I32" s="56" t="s">
        <v>50</v>
      </c>
      <c r="J32" s="30" t="s">
        <v>112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51" customHeight="1">
      <c r="A33" s="99">
        <v>14</v>
      </c>
      <c r="B33" s="22">
        <v>750</v>
      </c>
      <c r="C33" s="22">
        <v>75095</v>
      </c>
      <c r="D33" s="56" t="s">
        <v>81</v>
      </c>
      <c r="E33" s="92" t="s">
        <v>117</v>
      </c>
      <c r="F33" s="90">
        <v>2013</v>
      </c>
      <c r="G33" s="25">
        <v>792978</v>
      </c>
      <c r="H33" s="25">
        <v>792978</v>
      </c>
      <c r="I33" s="56" t="s">
        <v>50</v>
      </c>
      <c r="J33" s="3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51" customHeight="1">
      <c r="A34" s="106"/>
      <c r="B34" s="76"/>
      <c r="C34" s="76"/>
      <c r="D34" s="95"/>
      <c r="E34" s="77" t="s">
        <v>47</v>
      </c>
      <c r="F34" s="78" t="s">
        <v>21</v>
      </c>
      <c r="G34" s="79">
        <f>SUM(G32:G33)</f>
        <v>845635</v>
      </c>
      <c r="H34" s="79">
        <f>SUM(H32:H33)</f>
        <v>803504</v>
      </c>
      <c r="I34" s="83"/>
      <c r="J34" s="8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39" customHeight="1">
      <c r="A35" s="106">
        <v>15</v>
      </c>
      <c r="B35" s="15">
        <v>801</v>
      </c>
      <c r="C35" s="15">
        <v>80101</v>
      </c>
      <c r="D35" s="94">
        <v>6050</v>
      </c>
      <c r="E35" s="16" t="s">
        <v>90</v>
      </c>
      <c r="F35" s="17" t="s">
        <v>88</v>
      </c>
      <c r="G35" s="18">
        <v>505000</v>
      </c>
      <c r="H35" s="18">
        <v>80000</v>
      </c>
      <c r="I35" s="56" t="s">
        <v>84</v>
      </c>
      <c r="J35" s="3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41.25" customHeight="1">
      <c r="A36" s="106"/>
      <c r="B36" s="76"/>
      <c r="C36" s="76"/>
      <c r="D36" s="95"/>
      <c r="E36" s="77" t="s">
        <v>91</v>
      </c>
      <c r="F36" s="78" t="s">
        <v>21</v>
      </c>
      <c r="G36" s="79">
        <f>SUM(G35:G35)</f>
        <v>505000</v>
      </c>
      <c r="H36" s="79">
        <f>SUM(H35:H35)</f>
        <v>80000</v>
      </c>
      <c r="I36" s="83"/>
      <c r="J36" s="8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41.25" customHeight="1">
      <c r="A37" s="106">
        <v>16</v>
      </c>
      <c r="B37" s="15">
        <v>801</v>
      </c>
      <c r="C37" s="15">
        <v>80104</v>
      </c>
      <c r="D37" s="94">
        <v>6050</v>
      </c>
      <c r="E37" s="16" t="s">
        <v>41</v>
      </c>
      <c r="F37" s="17" t="s">
        <v>114</v>
      </c>
      <c r="G37" s="18">
        <v>13232400</v>
      </c>
      <c r="H37" s="96">
        <v>924900</v>
      </c>
      <c r="I37" s="56" t="s">
        <v>39</v>
      </c>
      <c r="J37" s="3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41.25" customHeight="1">
      <c r="A38" s="106"/>
      <c r="B38" s="76"/>
      <c r="C38" s="76"/>
      <c r="D38" s="95"/>
      <c r="E38" s="77" t="s">
        <v>35</v>
      </c>
      <c r="F38" s="78" t="s">
        <v>21</v>
      </c>
      <c r="G38" s="79">
        <f>SUM(G37)</f>
        <v>13232400</v>
      </c>
      <c r="H38" s="79">
        <f>SUM(H37)</f>
        <v>924900</v>
      </c>
      <c r="I38" s="83"/>
      <c r="J38" s="8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42.75" customHeight="1">
      <c r="A39" s="106">
        <v>17</v>
      </c>
      <c r="B39" s="15">
        <v>900</v>
      </c>
      <c r="C39" s="15">
        <v>90015</v>
      </c>
      <c r="D39" s="94">
        <v>6050</v>
      </c>
      <c r="E39" s="16" t="s">
        <v>102</v>
      </c>
      <c r="F39" s="17">
        <v>2013</v>
      </c>
      <c r="G39" s="18">
        <v>50000</v>
      </c>
      <c r="H39" s="96">
        <v>50000</v>
      </c>
      <c r="I39" s="56" t="s">
        <v>39</v>
      </c>
      <c r="J39" s="3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45" customHeight="1">
      <c r="A40" s="106"/>
      <c r="B40" s="76"/>
      <c r="C40" s="76"/>
      <c r="D40" s="95"/>
      <c r="E40" s="77" t="s">
        <v>35</v>
      </c>
      <c r="F40" s="78" t="s">
        <v>21</v>
      </c>
      <c r="G40" s="79">
        <f>SUM(G39)</f>
        <v>50000</v>
      </c>
      <c r="H40" s="79">
        <f>SUM(H39)</f>
        <v>50000</v>
      </c>
      <c r="I40" s="83"/>
      <c r="J40" s="8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90" customHeight="1">
      <c r="A41" s="106">
        <v>18</v>
      </c>
      <c r="B41" s="15">
        <v>900</v>
      </c>
      <c r="C41" s="15">
        <v>90001</v>
      </c>
      <c r="D41" s="75" t="s">
        <v>80</v>
      </c>
      <c r="E41" s="16" t="s">
        <v>37</v>
      </c>
      <c r="F41" s="17" t="s">
        <v>51</v>
      </c>
      <c r="G41" s="18">
        <f>47668256+55580-1200000-6448459-1200000-9888</f>
        <v>38865489</v>
      </c>
      <c r="H41" s="18">
        <v>5747629</v>
      </c>
      <c r="I41" s="56" t="s">
        <v>52</v>
      </c>
      <c r="J41" s="107" t="s">
        <v>104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66.75" customHeight="1">
      <c r="A42" s="106">
        <v>19</v>
      </c>
      <c r="B42" s="22">
        <v>900</v>
      </c>
      <c r="C42" s="22">
        <v>90001</v>
      </c>
      <c r="D42" s="90">
        <v>6050</v>
      </c>
      <c r="E42" s="27" t="s">
        <v>48</v>
      </c>
      <c r="F42" s="17" t="s">
        <v>73</v>
      </c>
      <c r="G42" s="18">
        <f>1016674-27200</f>
        <v>989474</v>
      </c>
      <c r="H42" s="96">
        <v>411674</v>
      </c>
      <c r="I42" s="56" t="s">
        <v>39</v>
      </c>
      <c r="J42" s="29" t="s">
        <v>96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41.25" customHeight="1">
      <c r="A43" s="106">
        <v>20</v>
      </c>
      <c r="B43" s="22">
        <v>900</v>
      </c>
      <c r="C43" s="22">
        <v>90001</v>
      </c>
      <c r="D43" s="94">
        <v>6050</v>
      </c>
      <c r="E43" s="104" t="s">
        <v>98</v>
      </c>
      <c r="F43" s="17" t="s">
        <v>88</v>
      </c>
      <c r="G43" s="18">
        <v>215000</v>
      </c>
      <c r="H43" s="96">
        <v>215000</v>
      </c>
      <c r="I43" s="56" t="s">
        <v>39</v>
      </c>
      <c r="J43" s="108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53.25" customHeight="1">
      <c r="A44" s="99">
        <v>21</v>
      </c>
      <c r="B44" s="22">
        <v>900</v>
      </c>
      <c r="C44" s="22">
        <v>90001</v>
      </c>
      <c r="D44" s="94">
        <v>6050</v>
      </c>
      <c r="E44" s="105" t="s">
        <v>92</v>
      </c>
      <c r="F44" s="17" t="s">
        <v>88</v>
      </c>
      <c r="G44" s="25">
        <v>219300</v>
      </c>
      <c r="H44" s="103">
        <v>200000</v>
      </c>
      <c r="I44" s="56" t="s">
        <v>39</v>
      </c>
      <c r="J44" s="10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41.25" customHeight="1">
      <c r="A45" s="99"/>
      <c r="B45" s="76"/>
      <c r="C45" s="76"/>
      <c r="D45" s="95"/>
      <c r="E45" s="77" t="s">
        <v>36</v>
      </c>
      <c r="F45" s="78" t="s">
        <v>21</v>
      </c>
      <c r="G45" s="82">
        <f>SUM(G41:G44)</f>
        <v>40289263</v>
      </c>
      <c r="H45" s="82">
        <f>SUM(H41:H44)</f>
        <v>6574303</v>
      </c>
      <c r="I45" s="83"/>
      <c r="J45" s="81"/>
      <c r="K45" s="98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41.25" customHeight="1">
      <c r="A46" s="99">
        <v>22</v>
      </c>
      <c r="B46" s="22">
        <v>921</v>
      </c>
      <c r="C46" s="22">
        <v>92120</v>
      </c>
      <c r="D46" s="90">
        <v>6050</v>
      </c>
      <c r="E46" s="27" t="s">
        <v>119</v>
      </c>
      <c r="F46" s="17">
        <v>2013</v>
      </c>
      <c r="G46" s="18">
        <v>150000</v>
      </c>
      <c r="H46" s="96">
        <v>150000</v>
      </c>
      <c r="I46" s="56" t="s">
        <v>39</v>
      </c>
      <c r="J46" s="109" t="s">
        <v>116</v>
      </c>
      <c r="K46" s="98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41.25" customHeight="1">
      <c r="A47" s="106"/>
      <c r="B47" s="76"/>
      <c r="C47" s="76"/>
      <c r="D47" s="95"/>
      <c r="E47" s="77" t="s">
        <v>113</v>
      </c>
      <c r="F47" s="78" t="s">
        <v>21</v>
      </c>
      <c r="G47" s="82">
        <f>SUM(G46:G46)</f>
        <v>150000</v>
      </c>
      <c r="H47" s="82">
        <f>SUM(H46:H46)</f>
        <v>150000</v>
      </c>
      <c r="I47" s="83"/>
      <c r="J47" s="81"/>
      <c r="K47" s="98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41.25" customHeight="1">
      <c r="A48" s="99">
        <v>23</v>
      </c>
      <c r="B48" s="22">
        <v>926</v>
      </c>
      <c r="C48" s="22">
        <v>92601</v>
      </c>
      <c r="D48" s="90">
        <v>6050</v>
      </c>
      <c r="E48" s="27" t="s">
        <v>99</v>
      </c>
      <c r="F48" s="17">
        <v>2013</v>
      </c>
      <c r="G48" s="18">
        <v>30000</v>
      </c>
      <c r="H48" s="96">
        <v>30000</v>
      </c>
      <c r="I48" s="56" t="s">
        <v>39</v>
      </c>
      <c r="J48" s="93"/>
      <c r="K48" s="98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41.25" customHeight="1">
      <c r="A49" s="99">
        <v>24</v>
      </c>
      <c r="B49" s="22">
        <v>926</v>
      </c>
      <c r="C49" s="22">
        <v>92601</v>
      </c>
      <c r="D49" s="90">
        <v>6050</v>
      </c>
      <c r="E49" s="27" t="s">
        <v>115</v>
      </c>
      <c r="F49" s="17" t="s">
        <v>108</v>
      </c>
      <c r="G49" s="18">
        <v>2850000</v>
      </c>
      <c r="H49" s="96">
        <v>50000</v>
      </c>
      <c r="I49" s="56" t="s">
        <v>39</v>
      </c>
      <c r="J49" s="107" t="s">
        <v>106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41.25" customHeight="1">
      <c r="A50" s="106"/>
      <c r="B50" s="76"/>
      <c r="C50" s="76"/>
      <c r="D50" s="95"/>
      <c r="E50" s="77" t="s">
        <v>36</v>
      </c>
      <c r="F50" s="78" t="s">
        <v>21</v>
      </c>
      <c r="G50" s="82">
        <f>SUM(G48:G49)</f>
        <v>2880000</v>
      </c>
      <c r="H50" s="82">
        <f>SUM(H48:H49)</f>
        <v>80000</v>
      </c>
      <c r="I50" s="83"/>
      <c r="J50" s="8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37.5" customHeight="1" thickBot="1">
      <c r="A51" s="101"/>
      <c r="B51" s="146" t="s">
        <v>20</v>
      </c>
      <c r="C51" s="146"/>
      <c r="D51" s="146"/>
      <c r="E51" s="146"/>
      <c r="F51" s="84" t="s">
        <v>21</v>
      </c>
      <c r="G51" s="85">
        <f>G16+G18+G23+G25+G31+G34+G36+G38+G40+G45+G47+G50</f>
        <v>69193951</v>
      </c>
      <c r="H51" s="85">
        <f>H16+H18+H23+H25+H31+H34+H36+H38+H40+H45+H47+H50</f>
        <v>14887718</v>
      </c>
      <c r="I51" s="86" t="s">
        <v>21</v>
      </c>
      <c r="J51" s="8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36.75" customHeight="1">
      <c r="A52" s="100"/>
      <c r="B52" s="7"/>
      <c r="C52" s="7"/>
      <c r="D52" s="53"/>
      <c r="E52" s="7"/>
      <c r="F52" s="37"/>
      <c r="G52" s="7"/>
      <c r="H52" s="7"/>
      <c r="I52" s="5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3.75" customHeight="1">
      <c r="A53" s="100"/>
      <c r="B53" s="7"/>
      <c r="C53" s="7"/>
      <c r="D53" s="53"/>
      <c r="E53" s="7"/>
      <c r="F53" s="37"/>
      <c r="G53" s="7"/>
      <c r="H53" s="7"/>
      <c r="I53" s="5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">
      <c r="A54" s="100"/>
      <c r="B54" s="7"/>
      <c r="C54" s="7"/>
      <c r="D54" s="53"/>
      <c r="E54" s="7"/>
      <c r="F54" s="37"/>
      <c r="G54" s="7"/>
      <c r="H54" s="7"/>
      <c r="I54" s="5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">
      <c r="A55" s="100"/>
      <c r="B55" s="7"/>
      <c r="C55" s="7"/>
      <c r="D55" s="53"/>
      <c r="E55" s="7"/>
      <c r="F55" s="37"/>
      <c r="G55" s="7"/>
      <c r="H55" s="7"/>
      <c r="I55" s="5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">
      <c r="A56" s="100"/>
      <c r="B56" s="7"/>
      <c r="C56" s="7"/>
      <c r="D56" s="53"/>
      <c r="E56" s="7"/>
      <c r="F56" s="37"/>
      <c r="G56" s="7"/>
      <c r="H56" s="7"/>
      <c r="I56" s="5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1:21" ht="15"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</sheetData>
  <sheetProtection/>
  <mergeCells count="17">
    <mergeCell ref="B51:E51"/>
    <mergeCell ref="A57:J58"/>
    <mergeCell ref="F9:F13"/>
    <mergeCell ref="G9:G13"/>
    <mergeCell ref="H9:H13"/>
    <mergeCell ref="I9:I13"/>
    <mergeCell ref="J9:J13"/>
    <mergeCell ref="A2:C2"/>
    <mergeCell ref="B3:D3"/>
    <mergeCell ref="A7:I7"/>
    <mergeCell ref="J7:U7"/>
    <mergeCell ref="A9:A13"/>
    <mergeCell ref="B9:B13"/>
    <mergeCell ref="C9:C13"/>
    <mergeCell ref="D9:D13"/>
    <mergeCell ref="E9:E13"/>
    <mergeCell ref="E3:J3"/>
  </mergeCells>
  <printOptions/>
  <pageMargins left="0.7" right="0.7" top="0.75" bottom="0.75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kurdek</cp:lastModifiedBy>
  <cp:lastPrinted>2012-12-09T09:15:33Z</cp:lastPrinted>
  <dcterms:created xsi:type="dcterms:W3CDTF">2006-11-16T12:01:22Z</dcterms:created>
  <dcterms:modified xsi:type="dcterms:W3CDTF">2012-12-28T08:32:38Z</dcterms:modified>
  <cp:category/>
  <cp:version/>
  <cp:contentType/>
  <cp:contentStatus/>
</cp:coreProperties>
</file>